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UARIO\Desktop\PROJETOS\CÂMARA BONFINÓPOLIS\"/>
    </mc:Choice>
  </mc:AlternateContent>
  <bookViews>
    <workbookView xWindow="0" yWindow="0" windowWidth="20460" windowHeight="7020" activeTab="1"/>
  </bookViews>
  <sheets>
    <sheet name="Planilha1" sheetId="1" r:id="rId1"/>
    <sheet name="Planilha2" sheetId="2" r:id="rId2"/>
  </sheets>
  <externalReferences>
    <externalReference r:id="rId3"/>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9" i="1" l="1"/>
  <c r="B137" i="1"/>
  <c r="B133" i="1"/>
  <c r="B131" i="1"/>
  <c r="B126" i="1"/>
  <c r="B109" i="1"/>
  <c r="B108" i="1"/>
  <c r="B103" i="1"/>
  <c r="B95" i="1"/>
  <c r="B94" i="1"/>
  <c r="B92" i="1"/>
  <c r="L3" i="1"/>
  <c r="L2" i="1"/>
</calcChain>
</file>

<file path=xl/sharedStrings.xml><?xml version="1.0" encoding="utf-8"?>
<sst xmlns="http://schemas.openxmlformats.org/spreadsheetml/2006/main" count="2342" uniqueCount="1373">
  <si>
    <t>Data-base: Tabela Desonerada</t>
  </si>
  <si>
    <t>Localidade</t>
  </si>
  <si>
    <t>ATUALIZAÇÃO SINAPI</t>
  </si>
  <si>
    <t>ÁREA CONSTRUÍDA (m²)</t>
  </si>
  <si>
    <t>Dimensões do terreno</t>
  </si>
  <si>
    <t>Lado 1 (m)</t>
  </si>
  <si>
    <t>PLANILHA ORÇAMENTÁRIA</t>
  </si>
  <si>
    <t>Lado 2 (m)</t>
  </si>
  <si>
    <t>ITENS</t>
  </si>
  <si>
    <t>Código SINAPI</t>
  </si>
  <si>
    <t>DESCRIÇÃO</t>
  </si>
  <si>
    <t>UNID</t>
  </si>
  <si>
    <t>PREÇO UNIT. (R$)</t>
  </si>
  <si>
    <t>Índice</t>
  </si>
  <si>
    <t>Coef.</t>
  </si>
  <si>
    <t>QUANT.</t>
  </si>
  <si>
    <t>Memória de Cálculo</t>
  </si>
  <si>
    <t>Total de Material (R$)</t>
  </si>
  <si>
    <t>Total de Mão de Obra (R$)</t>
  </si>
  <si>
    <t>PREÇO TOTAL (R$)</t>
  </si>
  <si>
    <t>Este código não existe, tente outro</t>
  </si>
  <si>
    <t/>
  </si>
  <si>
    <t>SERVIÇOS PRELIMINARES/INSTALAÇÃO DO CANTEIRO DE OBRAS</t>
  </si>
  <si>
    <t>1.1.</t>
  </si>
  <si>
    <t>LIMPEZA MANUAL DE VEGETAÇÃO EM TERRENO COM ENXADA.AF_05/2018</t>
  </si>
  <si>
    <t>M2</t>
  </si>
  <si>
    <t>l x l=461,91</t>
  </si>
  <si>
    <t>1.1.1</t>
  </si>
  <si>
    <t>SERVENTE COM ENCARGOS COMPLEMENTARES</t>
  </si>
  <si>
    <t>H</t>
  </si>
  <si>
    <t>H=33,165138</t>
  </si>
  <si>
    <t>1.1.2</t>
  </si>
  <si>
    <t>=33,165138</t>
  </si>
  <si>
    <t>1.2.</t>
  </si>
  <si>
    <t>MERCADO</t>
  </si>
  <si>
    <t>PLACA DE OBRA EM CHAPA DE ACO GALVANIZADO</t>
  </si>
  <si>
    <t>l x l=4,5</t>
  </si>
  <si>
    <t>1.2.1</t>
  </si>
  <si>
    <t>SARRAFO DE MADEIRA NAO APARELHADA *2,5 X 7* CM, MACARANDUBA, ANGELIM OU EQUIVALENTE DA REGIAO</t>
  </si>
  <si>
    <t>M</t>
  </si>
  <si>
    <t>M=4,5</t>
  </si>
  <si>
    <t>1.2.2</t>
  </si>
  <si>
    <t>PONTALETE DE MADEIRA NAO APARELHADA *7,5 X 7,5* CM (3 X 3 ") PINUS, MISTA OU EQUIVALENTE DA REGIAO</t>
  </si>
  <si>
    <t>M=18</t>
  </si>
  <si>
    <t>1.2.3</t>
  </si>
  <si>
    <t>PLACA DE OBRA (PARA CONSTRUCAO CIVIL) EM CHAPA GALVANIZADA *N. 22*, DE *2,0 X 1,125* M</t>
  </si>
  <si>
    <t>L1 x L2=4,5</t>
  </si>
  <si>
    <t>1.2.4</t>
  </si>
  <si>
    <t>PREGO DE ACO POLIDO COM CABECA 18 X 30 (2 3/4 X 10)</t>
  </si>
  <si>
    <t>KG</t>
  </si>
  <si>
    <t>KG=0,495</t>
  </si>
  <si>
    <t>1.2.5</t>
  </si>
  <si>
    <t>CARPINTEIRO DE FORMAS COM ENCARGOS COMPLEMENTARES</t>
  </si>
  <si>
    <t>H=4,5</t>
  </si>
  <si>
    <t>1.2.6</t>
  </si>
  <si>
    <t>H=9</t>
  </si>
  <si>
    <t>1.2.7</t>
  </si>
  <si>
    <t>CONCRETO MAGRO PARA LASTRO, TRAÇO 1:4,5:4,5 (CIMENTO/ AREIA MÉDIA/ BRITA 1)  - PREPARO MECÂNICO COM BETONEIRA 400 L. AF_07/2016</t>
  </si>
  <si>
    <t>M3</t>
  </si>
  <si>
    <t>L1 x L2 x H=0,045</t>
  </si>
  <si>
    <t>1.3.</t>
  </si>
  <si>
    <t>HIDRÔMETRO DN 25 (¾ ), 5,0 M³/H FORNECIMENTO E INSTALAÇÃO. AF_11/2016</t>
  </si>
  <si>
    <t>UN</t>
  </si>
  <si>
    <t>UN=1</t>
  </si>
  <si>
    <t>1.3.1</t>
  </si>
  <si>
    <t>FITA VEDA ROSCA EM ROLOS DE 18 MM X 50 M (L X C)</t>
  </si>
  <si>
    <t>UN=0,0198</t>
  </si>
  <si>
    <t>1.3.2</t>
  </si>
  <si>
    <t>HIDROMETRO UNIJATO / MEDIDOR DE AGUA, DN 3/4", VAZAO MAXIMA DE 5 M3/H, PARA AGUA POTAVEL FRIA, RELOJOARIA PLANA, CLASSE B, HORIZONTAL (SEM CONEXOES)0,</t>
  </si>
  <si>
    <t>1.3.3</t>
  </si>
  <si>
    <t>AUXILIAR DE ENCANADOR OU BOMBEIRO HIDRÁULICO COM ENCARGOS COMPLEMENTARES</t>
  </si>
  <si>
    <t>H=0,5259</t>
  </si>
  <si>
    <t>1.3.4</t>
  </si>
  <si>
    <t>ENCANADOR OU BOMBEIRO HIDRÁULICO COM ENCARGOS COMPLEMENTARES</t>
  </si>
  <si>
    <t>1.4.</t>
  </si>
  <si>
    <t>TAPUME COM COMPENSADO DE MADEIRA. AF_05/2018</t>
  </si>
  <si>
    <t>l x l=96</t>
  </si>
  <si>
    <t>1.4.1</t>
  </si>
  <si>
    <t>0</t>
  </si>
  <si>
    <t>=0</t>
  </si>
  <si>
    <t>1.4.2</t>
  </si>
  <si>
    <t>TABUA APARELHADA *2,5 X 30* CM, EM MACARANDUBA, ANGELIM OU EQUIVALENTE DA REGIAO</t>
  </si>
  <si>
    <t>M=162,4608</t>
  </si>
  <si>
    <t>1.4.3</t>
  </si>
  <si>
    <t>CAIBRO NAO APARELHADO  *7,5 X 7,5* CM, EM MACARANDUBA, ANGELIM OU EQUIVALENTE DA REGIAO -  BRUTA</t>
  </si>
  <si>
    <t>M=117,8208</t>
  </si>
  <si>
    <t>1.4.4</t>
  </si>
  <si>
    <t>PREGO DE ACO POLIDO COM CABECA 18 X 27 (2 1/2 X 10)</t>
  </si>
  <si>
    <t>KG=4,1088</t>
  </si>
  <si>
    <t>1.4.5</t>
  </si>
  <si>
    <t>AJUDANTE DE CARPINTEIRO COM ENCARGOS COMPLEMENTARES</t>
  </si>
  <si>
    <t>H=19,6032</t>
  </si>
  <si>
    <t>1.4.6</t>
  </si>
  <si>
    <t>H=58,8192</t>
  </si>
  <si>
    <t>1.4.7</t>
  </si>
  <si>
    <t>SERRA CIRCULAR DE BANCADA COM MOTOR ELÉTRICO POTÊNCIA DE 5HP, COM COIFA PARA DISCO 10" - CHP DIURNO. AF_08/2015</t>
  </si>
  <si>
    <t>CHP</t>
  </si>
  <si>
    <t>CHP=0,4224</t>
  </si>
  <si>
    <t>1.4.8</t>
  </si>
  <si>
    <t>SERRA CIRCULAR DE BANCADA COM MOTOR ELÉTRICO POTÊNCIA DE 5HP, COM COIFA PARA DISCO 10" - CHI DIURNO. AF_08/2015</t>
  </si>
  <si>
    <t>CHI</t>
  </si>
  <si>
    <t>CHI=1,8336</t>
  </si>
  <si>
    <t>1.4.9</t>
  </si>
  <si>
    <t>CONCRETO MAGRO PARA LASTRO, TRAÇO 1:4,5:4,5 (EM MASSA SECA DE CIMENTO/ AREIA MÉDIA/ BRITA 1) - PREPARO MANUAL. AF_05/2021</t>
  </si>
  <si>
    <t>L1 x L2 x H=0,144</t>
  </si>
  <si>
    <t>1.5.</t>
  </si>
  <si>
    <t>LOCACAO CONVENCIONAL DE OBRA, UTILIZANDO GABARITO DE TÁBUAS CORRIDAS PONTALETADAS A CADA 2,00M -  2 UTILIZAÇÕES. AF_10/2018</t>
  </si>
  <si>
    <t>M=150</t>
  </si>
  <si>
    <t>1.5.1</t>
  </si>
  <si>
    <t>SARRAFO NAO APARELHADO *2,5 X 7* CM, EM MACARANDUBA, ANGELIM OU EQUIVALENTE DA REGIAO -  BRUTA</t>
  </si>
  <si>
    <t>M=111,675</t>
  </si>
  <si>
    <t>1.5.2</t>
  </si>
  <si>
    <t>M=61,875</t>
  </si>
  <si>
    <t>1.5.3</t>
  </si>
  <si>
    <t>PREGO DE ACO POLIDO COM CABECA 17 X 21 (2 X 11)</t>
  </si>
  <si>
    <t>KG=16,65</t>
  </si>
  <si>
    <t>1.5.4</t>
  </si>
  <si>
    <t>TINTA LATEX ACRILICA PREMIUM, COR BRANCO FOSCO</t>
  </si>
  <si>
    <t>L</t>
  </si>
  <si>
    <t>L=3,84</t>
  </si>
  <si>
    <t>1.5.5</t>
  </si>
  <si>
    <t>TABUA *2,5 X 23* CM EM PINUS, MISTA OU EQUIVALENTE DA REGIAO - BRUTA</t>
  </si>
  <si>
    <t>M=82,5</t>
  </si>
  <si>
    <t>1.5.6</t>
  </si>
  <si>
    <t>H=53,445</t>
  </si>
  <si>
    <t>1.5.7</t>
  </si>
  <si>
    <t>H=106,875</t>
  </si>
  <si>
    <t>1.5.8</t>
  </si>
  <si>
    <t>CHP=0,585</t>
  </si>
  <si>
    <t>1.5.9</t>
  </si>
  <si>
    <t>CHI=2,52</t>
  </si>
  <si>
    <t>1.5.10</t>
  </si>
  <si>
    <t>L1 x L2 x H=0,69</t>
  </si>
  <si>
    <t>1.5.11</t>
  </si>
  <si>
    <t>MARCAÇÃO DE PONTOS EM GABARITO OU CAVALETE. AF_10/2018</t>
  </si>
  <si>
    <t>UN=225</t>
  </si>
  <si>
    <t>1.6.</t>
  </si>
  <si>
    <t>EXECUÇÃO DE DEPÓSITO EM CANTEIRO DE OBRA EM CHAPA DE MADEIRA COMPENSADA, NÃO INCLUSO MOBILIÁRIO. AF_04/2016</t>
  </si>
  <si>
    <t>L1 x L2=12</t>
  </si>
  <si>
    <t>1.6.1</t>
  </si>
  <si>
    <t>FERROLHO COM FECHO / TRINCO REDONDO, EM ACO GALVANIZADO / ZINCADO, DE SOBREPOR, COM COMPRIMENTO DE 8" E ESPESSURA MINIMA DA CHAPA DE 1,50 MM</t>
  </si>
  <si>
    <t>UN=0,7944</t>
  </si>
  <si>
    <t>1.6.2</t>
  </si>
  <si>
    <t>1.6.3</t>
  </si>
  <si>
    <t>FIXAÇÃO DE TUBOS HORIZONTAIS DE PVC, CPVC OU COBRE DIÂMETROS MENORES OU IGUAIS A 40 MM OU ELETROCALHAS ATÉ 150MM DE LARGURA, COM ABRAÇADEIRA METÁLICA RÍGIDA TIPO D 1/2, FIXADA EM PERFILADO EM LAJE. AF_05/2015</t>
  </si>
  <si>
    <t>M=1,59</t>
  </si>
  <si>
    <t>1.6.4</t>
  </si>
  <si>
    <t>FIXAÇÃO DE TUBOS VERTICAIS DE PPR DIÂMETROS MENORES OU IGUAIS A 40 MM COM ABRAÇADEIRA METÁLICA RÍGIDA TIPO D 1/2", FIXADA EM PERFILADO EM ALVENARIA. AF_05/2015</t>
  </si>
  <si>
    <t>M=2,0664</t>
  </si>
  <si>
    <t>1.6.5</t>
  </si>
  <si>
    <t>PORTA EM ALUMÍNIO DE ABRIR TIPO VENEZIANA COM GUARNIÇÃO, FIXAÇÃO COM PARAFUSOS - FORNECIMENTO E INSTALAÇÃO. AF_12/2019</t>
  </si>
  <si>
    <t>L1 x L2=1,836</t>
  </si>
  <si>
    <t>1.6.6</t>
  </si>
  <si>
    <t>ELETRODUTO FLEXÍVEL CORRUGADO, PVC, DN 20 MM (1/2"), PARA CIRCUITOS TERMINAIS, INSTALADO EM PAREDE - FORNECIMENTO E INSTALAÇÃO. AF_12/2015</t>
  </si>
  <si>
    <t>M=0,7944</t>
  </si>
  <si>
    <t>1.6.7</t>
  </si>
  <si>
    <t>ELETRODUTO RÍGIDO ROSCÁVEL, PVC, DN 20 MM (1/2"), PARA CIRCUITOS TERMINAIS, INSTALADO EM FORRO - FORNECIMENTO E INSTALAÇÃO. AF_12/2015</t>
  </si>
  <si>
    <t>1.6.8</t>
  </si>
  <si>
    <t>ELETRODUTO RÍGIDO ROSCÁVEL, PVC, DN 20 MM (1/2"), PARA CIRCUITOS TERMINAIS, INSTALADO EM PAREDE - FORNECIMENTO E INSTALAÇÃO. AF_12/2015</t>
  </si>
  <si>
    <t>1.6.9</t>
  </si>
  <si>
    <t>CABO DE COBRE FLEXÍVEL ISOLADO, 1,5 MM², ANTI-CHAMA 450/750 V, PARA CIRCUITOS TERMINAIS - FORNECIMENTO E INSTALAÇÃO. AF_12/2015</t>
  </si>
  <si>
    <t>M=8,106</t>
  </si>
  <si>
    <t>1.6.10</t>
  </si>
  <si>
    <t>INTERRUPTOR SIMPLES (1 MÓDULO) COM 1 TOMADA DE EMBUTIR 2P+T 10 A,  INCLUINDO SUPORTE E PLACA - FORNECIMENTO E INSTALAÇÃO. AF_12/2015</t>
  </si>
  <si>
    <t>1.6.11</t>
  </si>
  <si>
    <t>TRAMA DE MADEIRA COMPOSTA POR TERÇAS PARA TELHADOS DE ATÉ 2 ÁGUAS PARA TELHA ONDULADA DE FIBROCIMENTO, METÁLICA, PLÁSTICA OU TERMOACÚSTICA, INCLUSO TRANSPORTE VERTICAL. AF_07/2019</t>
  </si>
  <si>
    <t>L1 x L2=20,6304</t>
  </si>
  <si>
    <t>1.6.12</t>
  </si>
  <si>
    <t>ESCAVAÇÃO MANUAL DE VALA COM PROFUNDIDADE MENOR OU IGUAL A 1,30 M. AF_02/2021</t>
  </si>
  <si>
    <t>L1 x L2 x H=0,4848</t>
  </si>
  <si>
    <t>1.6.13</t>
  </si>
  <si>
    <t>TELHAMENTO COM TELHA ONDULADA DE FIBROCIMENTO E = 6 MM, COM RECOBRIMENTO LATERAL DE 1 1/4 DE ONDA PARA TELHADO COM INCLINAÇÃO MÁXIMA DE 10°, COM ATÉ 2 ÁGUAS, INCLUSO IÇAMENTO. AF_07/2019</t>
  </si>
  <si>
    <t>1.6.14</t>
  </si>
  <si>
    <t>JANELA DE AÇO TIPO BASCULANTE PARA VIDROS, COM BATENTE, FERRAGENS E PINTURA ANTICORROSIVA. EXCLUSIVE VIDROS, ACABAMENTO, ALIZAR E CONTRAMARCO. FORNECIMENTO E INSTALAÇÃO. AF_12/2019</t>
  </si>
  <si>
    <t>L1 x L2=0,7944</t>
  </si>
  <si>
    <t>1.6.15</t>
  </si>
  <si>
    <t>LASTRO DE CONCRETO MAGRO, APLICADO EM PISOS, LAJES SOBRE SOLO OU RADIERS, ESPESSURA DE 3 CM. AF_07/2016</t>
  </si>
  <si>
    <t>L1 x L2=0,1116</t>
  </si>
  <si>
    <t>1.6.16</t>
  </si>
  <si>
    <t>LASTRO DE CONCRETO MAGRO, APLICADO EM PISOS, LAJES SOBRE SOLO OU RADIERS, ESPESSURA DE 5 CM. AF_07/2016</t>
  </si>
  <si>
    <t>L1 x L2=18,132</t>
  </si>
  <si>
    <t>1.6.17</t>
  </si>
  <si>
    <t>CONDULETE DE PVC, TIPO B, PARA ELETRODUTO DE PVC SOLDÁVEL DN 25 MM (3/4''), APARENTE - FORNECIMENTO E INSTALAÇÃO. AF_10/2022</t>
  </si>
  <si>
    <t>UN=1,59</t>
  </si>
  <si>
    <t>1.6.18</t>
  </si>
  <si>
    <t>REATERRO MANUAL APILOADO COM SOQUETE. AF_10/2017</t>
  </si>
  <si>
    <t>L1 x L2 x H=0,1272</t>
  </si>
  <si>
    <t>1.6.19</t>
  </si>
  <si>
    <t>LUMINÁRIA TIPO CALHA, DE SOBREPOR, COM 2 LÂMPADAS TUBULARES FLUORESCENTES DE 36 W, COM REATOR DE PARTIDA RÁPIDA - FORNECIMENTO E INSTALAÇÃO. AF_02/2020</t>
  </si>
  <si>
    <t>1.6.20</t>
  </si>
  <si>
    <t>PAREDE DE MADEIRA COMPENSADA PARA CONSTRUÇÃO TEMPORÁRIA EM CHAPA SIMPLES, EXTERNA, COM ÁREA LÍQUIDA MAIOR OU IGUAL A 6 M², SEM VÃO. AF_05/2018</t>
  </si>
  <si>
    <t>L1 x L2=6,1632</t>
  </si>
  <si>
    <t>1.6.21</t>
  </si>
  <si>
    <t>PAREDE DE MADEIRA COMPENSADA PARA CONSTRUÇÃO TEMPORÁRIA EM CHAPA SIMPLES, EXTERNA, COM ÁREA LÍQUIDA MENOR QUE 6 M², SEM VÃO. AF_05/2018</t>
  </si>
  <si>
    <t>L1 x L2=7,0932</t>
  </si>
  <si>
    <t>1.6.22</t>
  </si>
  <si>
    <t>PAREDE DE MADEIRA COMPENSADA PARA CONSTRUÇÃO TEMPORÁRIA EM CHAPA SIMPLES, EXTERNA, COM ÁREA LÍQUIDA MAIOR OU IGUAL A 6 M², COM VÃO. AF_05/2018</t>
  </si>
  <si>
    <t>L1 x L2=9,6276</t>
  </si>
  <si>
    <t>1.6.23</t>
  </si>
  <si>
    <t>PAREDE DE MADEIRA COMPENSADA PARA CONSTRUÇÃO TEMPORÁRIA EM CHAPA SIMPLES, EXTERNA, COM ÁREA LÍQUIDA MENOR QUE 6 M², COM VÃO. AF_05/2018</t>
  </si>
  <si>
    <t>L1 x L2=7,506</t>
  </si>
  <si>
    <t>1.6.24</t>
  </si>
  <si>
    <t>ALVENARIA DE EMBASAMENTO COM BLOCO ESTRUTURAL DE CONCRETO, DE 14X19X29CM E ARGAMASSA DE ASSENTAMENTO COM PREPARO EM BETONEIRA. AF_05/2020</t>
  </si>
  <si>
    <t>L1 x L2 x H=0,5004</t>
  </si>
  <si>
    <t>ADMINISTRAÇÃO LOCAL</t>
  </si>
  <si>
    <t>2.1.</t>
  </si>
  <si>
    <t>ENGENHEIRO CIVIL DE OBRA SENIOR COM ENCARGOS COMPLEMENTARES</t>
  </si>
  <si>
    <t>H=150</t>
  </si>
  <si>
    <t>2.1.1</t>
  </si>
  <si>
    <t>ENGENHEIRO CIVIL DE OBRA SENIOR</t>
  </si>
  <si>
    <t>2.1.2</t>
  </si>
  <si>
    <t>EXAMES - HORISTA (COLETADO CAIXA - ENCARGOS COMPLEMENTARES)</t>
  </si>
  <si>
    <t>2.1.3</t>
  </si>
  <si>
    <t>SEGURO - HORISTA (COLETADO CAIXA - ENCARGOS COMPLEMENTARES)</t>
  </si>
  <si>
    <t>2.1.4</t>
  </si>
  <si>
    <t>FERRAMENTAS - FAMILIA ENGENHEIRO CIVIL - HORISTA (ENCARGOS COMPLEMENTARES - COLETADO CAIXA)</t>
  </si>
  <si>
    <t>2.1.5</t>
  </si>
  <si>
    <t>EPI - FAMILIA ENGENHEIRO CIVIL - HORISTA (ENCARGOS COMPLEMENTARES - COLETADO CAIXA)</t>
  </si>
  <si>
    <t>2.1.6</t>
  </si>
  <si>
    <t>CURSO DE CAPACITAÇÃO PARA ENGENHEIRO CIVIL DE OBRA SÊNIOR (ENCARGOS COMPLEMENTARES) - HORISTA</t>
  </si>
  <si>
    <t>MOVIMENTO DE TERRA</t>
  </si>
  <si>
    <t>3.1.</t>
  </si>
  <si>
    <t>ESCAVAÇÃO MANUAL PARA BLOCO DE COROAMENTO OU SAPATA (INCLUINDO ESCAVAÇÃO PARA COLOCAÇÃO DE FÔRMAS). AF_06/2017</t>
  </si>
  <si>
    <t>l x l x h=39,984</t>
  </si>
  <si>
    <t>3.1.1</t>
  </si>
  <si>
    <t>PEDREIRO COM ENCARGOS COMPLEMENTARES</t>
  </si>
  <si>
    <t>H=47,540976</t>
  </si>
  <si>
    <t>3.1.2</t>
  </si>
  <si>
    <t>H=122,071152</t>
  </si>
  <si>
    <t>3.2.</t>
  </si>
  <si>
    <t>ESCAVAÇÃO MANUAL DE VALA PARA VIGA BALDRAME (SEM ESCAVAÇÃO PARA COLOCAÇÃO DE FÔRMAS). AF_06/2017</t>
  </si>
  <si>
    <t>L1 x L2 x H=44,555</t>
  </si>
  <si>
    <t>3.2.1</t>
  </si>
  <si>
    <t>H=227,76516</t>
  </si>
  <si>
    <t>3.2.2</t>
  </si>
  <si>
    <t>H=353,454815</t>
  </si>
  <si>
    <t>FUNDAÇÃO</t>
  </si>
  <si>
    <t>4.1.</t>
  </si>
  <si>
    <t>FABRICAÇÃO, MONTAGEM E DESMONTAGEM DE FÔRMA PARA BLOCO DE COROAMENTO, EM MADEIRA SERRADA, E=25 MM, 2 UTILIZAÇÕES. AF_06/2017</t>
  </si>
  <si>
    <t>L1 x L2=221,07</t>
  </si>
  <si>
    <t>4.1.1</t>
  </si>
  <si>
    <t>DESMOLDANTE PROTETOR PARA FORMAS DE MADEIRA, DE BASE OLEOSA EMULSIONADA EM AGUA</t>
  </si>
  <si>
    <t>L=3,75819</t>
  </si>
  <si>
    <t>4.1.2</t>
  </si>
  <si>
    <t>PONTALETE *7,5 X 7,5* CM EM PINUS, MISTA OU EQUIVALENTE DA REGIAO - BRUTA</t>
  </si>
  <si>
    <t>M=266,38935</t>
  </si>
  <si>
    <t>4.1.3</t>
  </si>
  <si>
    <t>SARRAFO *2,5 X 7,5* CM EM PINUS, MISTA OU EQUIVALENTE DA REGIAO - BRUTA</t>
  </si>
  <si>
    <t>M=393,5046</t>
  </si>
  <si>
    <t>4.1.4</t>
  </si>
  <si>
    <t>PREGO DE ACO POLIDO COM CABECA 15 X 18 (1 1/2 X 13)</t>
  </si>
  <si>
    <t>KG=4,86354</t>
  </si>
  <si>
    <t>4.1.5</t>
  </si>
  <si>
    <t>TABUA NAO APARELHADA *2,5 X 30* CM, EM MACARANDUBA, ANGELIM OU EQUIVALENTE DA REGIAO - BRUTA</t>
  </si>
  <si>
    <t>M=451,20387</t>
  </si>
  <si>
    <t>4.1.6</t>
  </si>
  <si>
    <t>PREGO DE ACO POLIDO COM CABECA DUPLA 17 X 27 (2 1/2 X 11)</t>
  </si>
  <si>
    <t>KG=9,72708</t>
  </si>
  <si>
    <t>4.1.7</t>
  </si>
  <si>
    <t>H=136,84233</t>
  </si>
  <si>
    <t>4.1.8</t>
  </si>
  <si>
    <t>H=345,53241</t>
  </si>
  <si>
    <t>4.1.9</t>
  </si>
  <si>
    <t>CHP=7,73745</t>
  </si>
  <si>
    <t>4.1.10</t>
  </si>
  <si>
    <t>CHI=6,18996</t>
  </si>
  <si>
    <t>4.2.</t>
  </si>
  <si>
    <t>ARMAÇÃO DE BLOCO, VIGA BALDRAME OU SAPATA UTILIZANDO AÇO CA-50 DE 6,3 MM - MONTAGEM. AF_06/2017</t>
  </si>
  <si>
    <t>KG=2075,812816</t>
  </si>
  <si>
    <t>4.2.1</t>
  </si>
  <si>
    <t>ESPACADOR / DISTANCIADOR CIRCULAR COM ENTRADA LATERAL, EM PLASTICO, PARA VERGALHAO *4,2 A 12,5* MM, COBRIMENTO 20 MM</t>
  </si>
  <si>
    <t>UN=2470,21725104</t>
  </si>
  <si>
    <t>4.2.2</t>
  </si>
  <si>
    <t>ARAME RECOZIDO 16 BWG, D = 1,65 MM (0,016 KG/M) OU 18 BWG, D = 1,25 MM (0,01 KG/M)</t>
  </si>
  <si>
    <t>KG=51,8953204</t>
  </si>
  <si>
    <t>4.2.3</t>
  </si>
  <si>
    <t>AJUDANTE DE ARMADOR COM ENCARGOS COMPLEMENTARES</t>
  </si>
  <si>
    <t>H=101,714827984</t>
  </si>
  <si>
    <t>4.2.4</t>
  </si>
  <si>
    <t>ARMADOR COM ENCARGOS COMPLEMENTARES</t>
  </si>
  <si>
    <t>H=313,447735216</t>
  </si>
  <si>
    <t>4.2.5</t>
  </si>
  <si>
    <t>4.3.</t>
  </si>
  <si>
    <t>CONCRETAGEM DE BLOCOS DE COROAMENTO E VIGAS BALDRAMES, FCK 30 MPA, COM USO DE BOMBA  LANÇAMENTO, ADENSAMENTO E ACABAMENTO. AF_06/2017</t>
  </si>
  <si>
    <t>L1 x L2 x H=39,984</t>
  </si>
  <si>
    <t>4.3.1</t>
  </si>
  <si>
    <t>CONCRETO USINADO BOMBEAVEL, CLASSE DE RESISTENCIA C30, COM BRITA 0 E 1, SLUMP = 100 +/- 20 MM, INCLUI SERVICO DE BOMBEAMENTO (NBR 8953)</t>
  </si>
  <si>
    <t>L1 x L2 x H=45,9816</t>
  </si>
  <si>
    <t>4.3.2</t>
  </si>
  <si>
    <t>H=14,514192</t>
  </si>
  <si>
    <t>4.3.3</t>
  </si>
  <si>
    <t>H=21,751296</t>
  </si>
  <si>
    <t>4.3.4</t>
  </si>
  <si>
    <t>VIBRADOR DE IMERSÃO, DIÂMETRO DE PONTEIRA 45MM, MOTOR ELÉTRICO TRIFÁSICO POTÊNCIA DE 2 CV - CHP DIURNO. AF_06/2015</t>
  </si>
  <si>
    <t>CHP=3,518592</t>
  </si>
  <si>
    <t>4.3.5</t>
  </si>
  <si>
    <t>VIBRADOR DE IMERSÃO, DIÂMETRO DE PONTEIRA 45MM, MOTOR ELÉTRICO TRIFÁSICO POTÊNCIA DE 2 CV - CHI DIURNO. AF_06/2015</t>
  </si>
  <si>
    <t>CHI=3,718512</t>
  </si>
  <si>
    <t>4.4.</t>
  </si>
  <si>
    <t>ESTACA HÉLICE CONTÍNUA, DIÂMETRO DE 30 CM, INCLUSO CONCRETO FCK=30MPA E ARMADURA MÍNIMA (EXCLUSIVE MOBILIZAÇÃO, DESMOBILIZAÇÃO E BOMBEAMENTO). AF_12/2019</t>
  </si>
  <si>
    <t>M=378</t>
  </si>
  <si>
    <t>4.4.1</t>
  </si>
  <si>
    <t>CONCRETO USINADO BOMBEAVEL, CLASSE DE RESISTENCIA C30, COM BRITA 0 E 1, SLUMP = 220 +/- 30 MM, EXCLUI SERVICO DE BOMBEAMENTO (NBR 8953)</t>
  </si>
  <si>
    <t>L1 x L2 x H=42,8274</t>
  </si>
  <si>
    <t>4.4.2</t>
  </si>
  <si>
    <t>H=94,8402</t>
  </si>
  <si>
    <t>4.4.3</t>
  </si>
  <si>
    <t>PERFURATRIZ COM TORRE METÁLICA PARA EXECUÇÃO DE ESTACA HÉLICE CONTÍNUA, PROFUNDIDADE MÁXIMA DE 30 M, DIÂMETRO MÁXIMO DE 800 MM, POTÊNCIA INSTALADA DE 268 HP, MESA ROTATIVA COM TORQUE MÁXIMO DE 170 KNM - CHP DIURNO. AF_06/2015</t>
  </si>
  <si>
    <t>CHP=9,1476</t>
  </si>
  <si>
    <t>4.4.4</t>
  </si>
  <si>
    <t>PERFURATRIZ COM TORRE METÁLICA PARA EXECUÇÃO DE ESTACA HÉLICE CONTÍNUA, PROFUNDIDADE MÁXIMA DE 30 M, DIÂMETRO MÁXIMO DE 800 MM, POTÊNCIA INSTALADA DE 268 HP, MESA ROTATIVA COM TORQUE MÁXIMO DE 170 KNM - CHI DIURNO. AF_06/2015</t>
  </si>
  <si>
    <t>CHI=22,4532</t>
  </si>
  <si>
    <t>4.4.5</t>
  </si>
  <si>
    <t>ENCARREGADO GERAL COM ENCARGOS COMPLEMENTARES</t>
  </si>
  <si>
    <t>H=31,6008</t>
  </si>
  <si>
    <t>4.4.6</t>
  </si>
  <si>
    <t>ENGENHEIRO CIVIL DE OBRA PLENO COM ENCARGOS COMPLEMENTARES</t>
  </si>
  <si>
    <t>H=5,9346</t>
  </si>
  <si>
    <t>4.4.7</t>
  </si>
  <si>
    <t>MONTAGEM DE ARMADURA DE ESTACAS, DIÂMETRO = 16,0 MM. AF_09/2021_PS</t>
  </si>
  <si>
    <t>KG=847,7784</t>
  </si>
  <si>
    <t>4.4.8</t>
  </si>
  <si>
    <t>MONTAGEM DE ARMADURA TRANSVERSAL DE ESTACAS DE SEÇÃO CIRCULAR, DIÂMETRO = 6,30 MM. AF_09/2021_PS</t>
  </si>
  <si>
    <t>KG=82,593</t>
  </si>
  <si>
    <t>4.4.9</t>
  </si>
  <si>
    <t>TRANSPORTE COM CAMINHÃO BASCULANTE DE 6 M³, EM VIA URBANA EM REVESTIMENTO PRIMÁRIO (UNIDADE: M3XKM). AF_07/2020</t>
  </si>
  <si>
    <t>M3XKM</t>
  </si>
  <si>
    <t>M3XKM=10,962</t>
  </si>
  <si>
    <t>4.4.10</t>
  </si>
  <si>
    <t>CARGA, MANOBRA E DESCARGA DE SOLOS E MATERIAIS GRANULARES EM CAMINHÃO BASCULANTE 6 M³ - CARGA COM PÁ CARREGADEIRA (CAÇAMBA DE 1,7 A 2,8 M³ / 128 HP) E DESCARGA LIVRE (UNIDADE: M3). AF_07/2020</t>
  </si>
  <si>
    <t>L1 x L2 x H=36,5148</t>
  </si>
  <si>
    <t>4.5.</t>
  </si>
  <si>
    <t>ARMAÇÃO DE BLOCO, VIGA BALDRAME OU SAPATA UTILIZANDO AÇO CA-50 DE 8 MM - MONTAGEM. AF_06/2017</t>
  </si>
  <si>
    <t>KG=1389,4125</t>
  </si>
  <si>
    <t>4.5.1</t>
  </si>
  <si>
    <t>UN=1005,93465</t>
  </si>
  <si>
    <t>4.5.2</t>
  </si>
  <si>
    <t>KG=34,7353125</t>
  </si>
  <si>
    <t>4.5.3</t>
  </si>
  <si>
    <t>H=52,10296875</t>
  </si>
  <si>
    <t>4.5.4</t>
  </si>
  <si>
    <t>H=160,47714375</t>
  </si>
  <si>
    <t>4.5.5</t>
  </si>
  <si>
    <t>4.6.</t>
  </si>
  <si>
    <t>ARMAÇÃO DE BLOCO, VIGA BALDRAME OU SAPATA UTILIZANDO AÇO CA-50 DE 10 MM - MONTAGEM. AF_06/2017</t>
  </si>
  <si>
    <t>KG=887,777916666667</t>
  </si>
  <si>
    <t>4.6.1</t>
  </si>
  <si>
    <t>ACO CA-60, 4,2 MM, OU 5,0 MM, OU 6,0 MM, OU 7,0 MM, VERGALHAO</t>
  </si>
  <si>
    <t>KG=0</t>
  </si>
  <si>
    <t>4.6.2</t>
  </si>
  <si>
    <t>H=25,7455595833333</t>
  </si>
  <si>
    <t>4.6.3</t>
  </si>
  <si>
    <t>H=79,0122345833334</t>
  </si>
  <si>
    <t xml:space="preserve">SUPRAESTRUTURA </t>
  </si>
  <si>
    <t>5.1.</t>
  </si>
  <si>
    <t>ARMAÇÃO DE PILAR OU VIGA DE ESTRUTURA CONVENCIONAL DE CONCRETO ARMADO UTILIZANDO AÇO CA-50 DE 10,0 MM - MONTAGEM. AF_06/2022</t>
  </si>
  <si>
    <t>KG=6548,39</t>
  </si>
  <si>
    <t>5.1.1</t>
  </si>
  <si>
    <t>UN=3555,77577</t>
  </si>
  <si>
    <t>5.1.2</t>
  </si>
  <si>
    <t>KG=163,70975</t>
  </si>
  <si>
    <t>5.1.3</t>
  </si>
  <si>
    <t>H=41,909696</t>
  </si>
  <si>
    <t>5.1.4</t>
  </si>
  <si>
    <t>H=256,696888</t>
  </si>
  <si>
    <t>5.1.5</t>
  </si>
  <si>
    <t>CORTE E DOBRA DE AÇO CA-50, DIÂMETRO DE 10,0 MM. AF_06/2022</t>
  </si>
  <si>
    <t>5.2.</t>
  </si>
  <si>
    <t>FABRICAÇÃO DE FÔRMA PARA PILARES E ESTRUTURAS SIMILARES, EM CHAPA DE MADEIRA COMPENSADA RESINADA, E = 17 MM. AF_09/2020</t>
  </si>
  <si>
    <t>L1 x L2=348,07</t>
  </si>
  <si>
    <t>5.2.1</t>
  </si>
  <si>
    <t>CHAPA/PAINEL DE MADEIRA COMPENSADA RESINADA (MADEIRITE RESINADO ROSA) PARA FORMA DE CONCRETO, DE 2200 x 1100 MM, E = 17 MM</t>
  </si>
  <si>
    <t>L1 x L2=465,02152</t>
  </si>
  <si>
    <t>5.2.2</t>
  </si>
  <si>
    <t>M=803,34556</t>
  </si>
  <si>
    <t>5.2.3</t>
  </si>
  <si>
    <t>M=3215,12259</t>
  </si>
  <si>
    <t>5.2.4</t>
  </si>
  <si>
    <t>KG=72,39856</t>
  </si>
  <si>
    <t>5.2.5</t>
  </si>
  <si>
    <t>H=87,0175</t>
  </si>
  <si>
    <t>5.2.6</t>
  </si>
  <si>
    <t>H=410,7226</t>
  </si>
  <si>
    <t>5.2.7</t>
  </si>
  <si>
    <t>CHP=21,92841</t>
  </si>
  <si>
    <t>5.2.8</t>
  </si>
  <si>
    <t>CHI=88,75785</t>
  </si>
  <si>
    <t>5.3.</t>
  </si>
  <si>
    <t>CONCRETAGEM DE PILARES, FCK = 25 MPA,  COM USO DE BALDES - LANÇAMENTO, ADENSAMENTO E ACABAMENTO. AF_02/2022</t>
  </si>
  <si>
    <t>L1 x L2 x H=54,48</t>
  </si>
  <si>
    <t>5.3.1</t>
  </si>
  <si>
    <t>CONCRETO USINADO BOMBEAVEL, CLASSE DE RESISTENCIA C25, COM BRITA 0 E 1, SLUMP = 190 +/- 20 MM, EXCLUI SERVICO DE BOMBEAMENTO (NBR 8953)</t>
  </si>
  <si>
    <t>L1 x L2 x H=60,09144</t>
  </si>
  <si>
    <t>5.3.2</t>
  </si>
  <si>
    <t>H=133,96632</t>
  </si>
  <si>
    <t>5.3.3</t>
  </si>
  <si>
    <t>5.3.4</t>
  </si>
  <si>
    <t>H=401,89896</t>
  </si>
  <si>
    <t>5.3.5</t>
  </si>
  <si>
    <t>CHP=56,76816</t>
  </si>
  <si>
    <t>5.3.6</t>
  </si>
  <si>
    <t>CHI=77,19816</t>
  </si>
  <si>
    <t>5.4.</t>
  </si>
  <si>
    <t>ARMAÇÃO DE PILAR OU VIGA DE ESTRUTURA CONVENCIONAL DE CONCRETO ARMADO UTILIZANDO AÇO CA-50 DE 8,0 MM - MONTAGEM. AF_06/2022</t>
  </si>
  <si>
    <t>KG=6219,03</t>
  </si>
  <si>
    <t>5.4.1</t>
  </si>
  <si>
    <t>UN=4620,73929</t>
  </si>
  <si>
    <t>5.4.2</t>
  </si>
  <si>
    <t>KG=155,47575</t>
  </si>
  <si>
    <t>5.4.3</t>
  </si>
  <si>
    <t>H=57,215076</t>
  </si>
  <si>
    <t>5.4.4</t>
  </si>
  <si>
    <t>H=348,887583</t>
  </si>
  <si>
    <t>5.4.5</t>
  </si>
  <si>
    <t>CORTE E DOBRA DE AÇO CA-50, DIÂMETRO DE 8,0 MM. AF_06/2022</t>
  </si>
  <si>
    <t>5.5.</t>
  </si>
  <si>
    <t>FABRICAÇÃO DE FÔRMA PARA VIGAS, EM CHAPA DE MADEIRA COMPENSADA RESINADA, E = 17 MM. AF_09/2020</t>
  </si>
  <si>
    <t>L1 x L2=346,86</t>
  </si>
  <si>
    <t>5.5.1</t>
  </si>
  <si>
    <t>L1 x L2=397,50156</t>
  </si>
  <si>
    <t>5.5.2</t>
  </si>
  <si>
    <t>M=57,57876</t>
  </si>
  <si>
    <t>5.5.3</t>
  </si>
  <si>
    <t>M=2411,37072</t>
  </si>
  <si>
    <t>5.5.4</t>
  </si>
  <si>
    <t>KG=55,15074</t>
  </si>
  <si>
    <t>5.5.5</t>
  </si>
  <si>
    <t>H=70,06572</t>
  </si>
  <si>
    <t>5.5.6</t>
  </si>
  <si>
    <t>H=315,98946</t>
  </si>
  <si>
    <t>5.5.7</t>
  </si>
  <si>
    <t>CHP=17,343</t>
  </si>
  <si>
    <t>5.5.8</t>
  </si>
  <si>
    <t>CHI=82,20582</t>
  </si>
  <si>
    <t>5.6.</t>
  </si>
  <si>
    <t>CONCRETAGEM DE VIGAS E LAJES, FCK=25 MPA, PARA LAJES PREMOLDADAS COM USO DE BOMBA - LANÇAMENTO, ADENSAMENTO E ACABAMENTO. AF_02/2022</t>
  </si>
  <si>
    <t>L1 x L2 x H=79,73</t>
  </si>
  <si>
    <t>5.6.1</t>
  </si>
  <si>
    <t>CONCRETO USINADO BOMBEAVEL, CLASSE DE RESISTENCIA C25, COM BRITA 0 E 1, SLUMP = 100 +/- 20 MM, INCLUI SERVICO DE BOMBEAMENTO (NBR 8953)</t>
  </si>
  <si>
    <t>L1 x L2 x H=87,94219</t>
  </si>
  <si>
    <t>5.6.2</t>
  </si>
  <si>
    <t>H=14,82978</t>
  </si>
  <si>
    <t>5.6.3</t>
  </si>
  <si>
    <t>H=89,21787</t>
  </si>
  <si>
    <t>5.6.4</t>
  </si>
  <si>
    <t>H=95,03816</t>
  </si>
  <si>
    <t>5.6.5</t>
  </si>
  <si>
    <t>CHP=15,46762</t>
  </si>
  <si>
    <t>5.6.6</t>
  </si>
  <si>
    <t>CHI=14,27167</t>
  </si>
  <si>
    <t>5.7.</t>
  </si>
  <si>
    <t>LAJE PRÉ-MOLDADA UNIDIRECIONAL, BIAPOIADA, PARA PISO, ENCHIMENTO EM CERÂMICA, VIGOTA CONVENCIONAL, ALTURA TOTAL DA LAJE (ENCHIMENTO+CAPA) = (8+4). AF_11/2020</t>
  </si>
  <si>
    <t>l x l=277,545</t>
  </si>
  <si>
    <t>5.7.1</t>
  </si>
  <si>
    <t>LAJE PRE-MOLDADA CONVENCIONAL (LAJOTAS + VIGOTAS) PARA PISO, UNIDIRECIONAL, SOBRECARGA DE 200 KG/M2, VAO ATE 3,50 M (SEM COLOCACAO)</t>
  </si>
  <si>
    <t>L1 x L2=277,545</t>
  </si>
  <si>
    <t>5.7.2</t>
  </si>
  <si>
    <t>TABUA  NAO  APARELHADA  *2,5 X 20* CM, EM MACARANDUBA, ANGELIM OU EQUIVALENTE DA REGIAO - BRUTA</t>
  </si>
  <si>
    <t>M=519,00915</t>
  </si>
  <si>
    <t>5.7.3</t>
  </si>
  <si>
    <t>KG=11,1018</t>
  </si>
  <si>
    <t>5.7.4</t>
  </si>
  <si>
    <t>H=139,050045</t>
  </si>
  <si>
    <t>5.7.5</t>
  </si>
  <si>
    <t>H=98,25093</t>
  </si>
  <si>
    <t>5.7.6</t>
  </si>
  <si>
    <t>FABRICAÇÃO DE ESCORAS DO TIPO PONTALETE, EM MADEIRA, PARA PÉ-DIREITO SIMPLES. AF_09/2020</t>
  </si>
  <si>
    <t>M=269,21865</t>
  </si>
  <si>
    <t>5.7.7</t>
  </si>
  <si>
    <t>ARMAÇÃO DE LAJE DE ESTRUTURA CONVENCIONAL DE CONCRETO ARMADO UTILIZANDO AÇO CA-60 DE 4,2 MM - MONTAGEM. AF_06/2022</t>
  </si>
  <si>
    <t>KG=336,106995</t>
  </si>
  <si>
    <t>5.7.8</t>
  </si>
  <si>
    <t>L1 x L2 x H=14,98743</t>
  </si>
  <si>
    <t>PAREDES E VEDAÇÃO</t>
  </si>
  <si>
    <t>6.1.</t>
  </si>
  <si>
    <t>ALVENARIA DE VEDAÇÃO DE BLOCOS CERÂMICOS FURADOS NA VERTICAL DE 14X19X39 CM (ESPESSURA 14 CM) E ARGAMASSA DE ASSENTAMENTO COM PREPARO EM BETONEIRA. AF_12/2021</t>
  </si>
  <si>
    <t>L1 x L2=3482,13</t>
  </si>
  <si>
    <t>6.1.1</t>
  </si>
  <si>
    <t>TELA DE ACO SOLDADA GALVANIZADA/ZINCADA PARA ALVENARIA, FIO  D = *1,20 A 1,70* MM, MALHA 15 X 15 MM, (C X L) *50 X 12* CM</t>
  </si>
  <si>
    <t>M=1462,4946</t>
  </si>
  <si>
    <t>6.1.2</t>
  </si>
  <si>
    <t>PINO DE ACO COM FURO, HASTE = 27 MM (ACAO DIRETA)</t>
  </si>
  <si>
    <t>CENTO</t>
  </si>
  <si>
    <t>CENTO=34,8213</t>
  </si>
  <si>
    <t>6.1.3</t>
  </si>
  <si>
    <t>BLOCO CERAMICO / TIJOLO VAZADO PARA ALVENARIA DE VEDACAO, FUROS NA VERTICAL, 14 X 19 X 39 CM (NBR 15270)</t>
  </si>
  <si>
    <t>UN=47356,968</t>
  </si>
  <si>
    <t>6.1.4</t>
  </si>
  <si>
    <t>ARGAMASSA TRAÇO 1:2:8 (EM VOLUME DE CIMENTO, CAL E AREIA MÉDIA ÚMIDA) PARA EMBOÇO/MASSA ÚNICA/ASSENTAMENTO DE ALVENARIA DE VEDAÇÃO, PREPARO MECÂNICO COM BETONEIRA 400 L. AF_08/2019</t>
  </si>
  <si>
    <t>L1 x L2 x H=41,089134</t>
  </si>
  <si>
    <t>6.1.5</t>
  </si>
  <si>
    <t>H=2994,6318</t>
  </si>
  <si>
    <t>6.1.6</t>
  </si>
  <si>
    <t>H=1497,3159</t>
  </si>
  <si>
    <t>6.2.</t>
  </si>
  <si>
    <t>VERGA MOLDADA IN LOCO EM CONCRETO PARA JANELAS COM MAIS DE 1,5 M DE VÃO. AF_03/2016</t>
  </si>
  <si>
    <t>M=66,2</t>
  </si>
  <si>
    <t>6.2.1</t>
  </si>
  <si>
    <t>L=0,4634</t>
  </si>
  <si>
    <t>6.2.2</t>
  </si>
  <si>
    <t>M=14,564</t>
  </si>
  <si>
    <t>6.2.3</t>
  </si>
  <si>
    <t>UN=397,2</t>
  </si>
  <si>
    <t>6.2.4</t>
  </si>
  <si>
    <t>H=23,832</t>
  </si>
  <si>
    <t>6.2.5</t>
  </si>
  <si>
    <t>H=11,916</t>
  </si>
  <si>
    <t>6.2.6</t>
  </si>
  <si>
    <t>FABRICAÇÃO DE FÔRMA PARA VIGAS, COM MADEIRA SERRADA, E = 25 MM. AF_09/2020</t>
  </si>
  <si>
    <t>L1 x L2=26,48</t>
  </si>
  <si>
    <t>6.2.7</t>
  </si>
  <si>
    <t>KG=52,298</t>
  </si>
  <si>
    <t>6.2.8</t>
  </si>
  <si>
    <t>CONCRETO FCK = 20MPA, TRAÇO 1:2,7:3 (EM MASSA SECA DE CIMENTO/ AREIA MÉDIA/ BRITA 1) - PREPARO MECÂNICO COM BETONEIRA 600 L. AF_05/2021</t>
  </si>
  <si>
    <t>L1 x L2 x H=1,5888</t>
  </si>
  <si>
    <t>6.3.</t>
  </si>
  <si>
    <t>CONTRAVERGA PRÉ-MOLDADA PARA VÃOS DE MAIS DE 1,5 M DE COMPRIMENTO. AF_03/2016</t>
  </si>
  <si>
    <t>6.3.1</t>
  </si>
  <si>
    <t>6.3.2</t>
  </si>
  <si>
    <t>6.3.3</t>
  </si>
  <si>
    <t>ARGAMASSA TRAÇO 1:2:9 (EM VOLUME DE CIMENTO, CAL E AREIA MÉDIA ÚMIDA) PARA EMBOÇO/MASSA ÚNICA/ASSENTAMENTO DE ALVENARIA DE VEDAÇÃO, PREPARO MECÂNICO COM BETONEIRA 600 L. AF_08/2019</t>
  </si>
  <si>
    <t>L1 x L2 x H=0,12578</t>
  </si>
  <si>
    <t>6.3.4</t>
  </si>
  <si>
    <t>H=4,5016</t>
  </si>
  <si>
    <t>6.3.5</t>
  </si>
  <si>
    <t>H=6,2228</t>
  </si>
  <si>
    <t>6.3.6</t>
  </si>
  <si>
    <t>L1 x L2=14,1006</t>
  </si>
  <si>
    <t>6.3.7</t>
  </si>
  <si>
    <t>CORTE E DOBRA DE AÇO CA-50, DIÂMETRO DE 6,3 MM. AF_06/2022</t>
  </si>
  <si>
    <t>KG=32,438</t>
  </si>
  <si>
    <t>6.3.8</t>
  </si>
  <si>
    <t>6.4.</t>
  </si>
  <si>
    <t>CHAPISCO APLICADO EM ALVENARIAS E ESTRUTURAS DE CONCRETO INTERNAS, COM COLHER DE PEDREIRO.  ARGAMASSA TRAÇO 1:3 COM PREPARO EM BETONEIRA 400L. AF_10/2022</t>
  </si>
  <si>
    <t>L1 x L2=6964,26</t>
  </si>
  <si>
    <t>6.4.1</t>
  </si>
  <si>
    <t>ARGAMASSA TRAÇO 1:3 (EM VOLUME DE CIMENTO E AREIA GROSSA ÚMIDA) PARA CHAPISCO CONVENCIONAL, PREPARO MECÂNICO COM BETONEIRA 400 L. AF_08/2019</t>
  </si>
  <si>
    <t>L1 x L2 x H=25,767762</t>
  </si>
  <si>
    <t>6.4.2</t>
  </si>
  <si>
    <t>H=474,266106</t>
  </si>
  <si>
    <t>6.4.3</t>
  </si>
  <si>
    <t>H=177,58863</t>
  </si>
  <si>
    <t>6.5.</t>
  </si>
  <si>
    <t>EMBOÇO, PARA RECEBIMENTO DE CERÂMICA, EM ARGAMASSA TRAÇO 1:2:8, PREPARO MECÂNICO COM BETONEIRA 400L, APLICADO MANUALMENTE EM FACES INTERNAS DE PAREDES, PARA AMBIENTE COM ÁREA MENOR QUE 5M2, ESPESSURA DE 10MM, COM EXECUÇÃO DE TALISCAS. AF_06/2014</t>
  </si>
  <si>
    <t>6.5.1</t>
  </si>
  <si>
    <t>L1 x L2 x H=148,338738</t>
  </si>
  <si>
    <t>6.5.2</t>
  </si>
  <si>
    <t>H=3203,5596</t>
  </si>
  <si>
    <t>6.5.3</t>
  </si>
  <si>
    <t>H=1163,03142</t>
  </si>
  <si>
    <t>GESSO</t>
  </si>
  <si>
    <t>7.1.</t>
  </si>
  <si>
    <t>FORRO EM DRYWALL, PARA AMBIENTES RESIDENCIAIS, INCLUSIVE ESTRUTURA DE FIXAÇÃO. AF_05/2017_PS</t>
  </si>
  <si>
    <t>l x l=1010,9</t>
  </si>
  <si>
    <t>7.1.1</t>
  </si>
  <si>
    <t>PLACA / CHAPA DE GESSO ACARTONADO, STANDARD (ST), COR BRANCA, E = 12,5 MM, 1200 X 2400 MM (L X C)</t>
  </si>
  <si>
    <t>L1 x L2=1078,12485</t>
  </si>
  <si>
    <t>7.1.2</t>
  </si>
  <si>
    <t>PERFIL CANALETA, FORMATO C, EM ACO ZINCADO, PARA ESTRUTURA FORRO DRYWALL, E = 0,5 MM, *46 X 18* (L X H), COMPRIMENTO 3 M</t>
  </si>
  <si>
    <t>M=2426,16</t>
  </si>
  <si>
    <t>7.1.3</t>
  </si>
  <si>
    <t>PENDURAL OU PRESILHA REGULADORA, EM ACO GALVANIZADO, COM CORPO, MOLA E REBITE, PARA PERFIL TIPO CANALETA DE ESTRUTURA EM FORROS DRYWALL</t>
  </si>
  <si>
    <t>UN=2236,31298</t>
  </si>
  <si>
    <t>7.1.4</t>
  </si>
  <si>
    <t>FITA DE PAPEL REFORCADA COM LAMINA DE METAL PARA REFORCO DE CANTOS DE CHAPA DE GESSO PARA DRYWALL</t>
  </si>
  <si>
    <t>M=1456,10036</t>
  </si>
  <si>
    <t>7.1.5</t>
  </si>
  <si>
    <t>MASSA DE REJUNTE EM PO PARA DRYWALL, A BASE DE GESSO, SECAGEM RAPIDA, PARA TRATAMENTO DE JUNTAS DE CHAPA DE GESSO (NECESSITA ADICAO DE AGUA)</t>
  </si>
  <si>
    <t>KG=525,87018</t>
  </si>
  <si>
    <t>7.1.6</t>
  </si>
  <si>
    <t>PARAFUSO DRY WALL, EM ACO FOSFATIZADO, CABECA TROMBETA E PONTA AGULHA (TA), COMPRIMENTO 25 MM</t>
  </si>
  <si>
    <t>UN=8060,9166</t>
  </si>
  <si>
    <t>7.1.7</t>
  </si>
  <si>
    <t>PARAFUSO ZINCADO, AUTOBROCANTE, FLANGEADO, 4,2 MM X 19 MM</t>
  </si>
  <si>
    <t>CENTO=22,34089</t>
  </si>
  <si>
    <t>7.1.8</t>
  </si>
  <si>
    <t>ARAME GALVANIZADO 6 BWG, D = 5,16 MM (0,157 KG/M), OU 8 BWG, D = 4,19 MM (0,101 KG/M), OU 10 BWG, D = 3,40 MM (0,0713 KG/M)</t>
  </si>
  <si>
    <t>KG=71,87499</t>
  </si>
  <si>
    <t>7.1.9</t>
  </si>
  <si>
    <t>MONTADOR DE ESTRUTURA METÁLICA COM ENCARGOS COMPLEMENTARES</t>
  </si>
  <si>
    <t>H=461,57694</t>
  </si>
  <si>
    <t>7.1.10</t>
  </si>
  <si>
    <t>IMPERMEABILIZAÇÃO</t>
  </si>
  <si>
    <t>8.1.</t>
  </si>
  <si>
    <t>IMPERMEABILIZAÇÃO DE PAREDES COM ARGAMASSA DE CIMENTO E AREIA, COM ADITIVO IMPERMEABILIZANTE, E = 2CM. AF_06/2018</t>
  </si>
  <si>
    <t>l x l=1052</t>
  </si>
  <si>
    <t>8.1.1</t>
  </si>
  <si>
    <t>ADITIVO IMPERMEABILIZANTE DE PEGA NORMAL PARA ARGAMASSAS E CONCRETOS SEM ARMACAO, LIQUIDO E ISENTO DE CLORETOS</t>
  </si>
  <si>
    <t>L=407,124</t>
  </si>
  <si>
    <t>8.1.2</t>
  </si>
  <si>
    <t>ARGAMASSA TRAÇO 1:1:6 (EM VOLUME DE CIMENTO, CAL E AREIA MÉDIA ÚMIDA) PARA EMBOÇO/MASSA ÚNICA/ASSENTAMENTO DE ALVENARIA DE VEDAÇÃO, PREPARO MECÂNICO COM BETONEIRA 400 L. AF_08/2019</t>
  </si>
  <si>
    <t>L1 x L2 x H=26,3</t>
  </si>
  <si>
    <t>8.1.3</t>
  </si>
  <si>
    <t>H=912,084</t>
  </si>
  <si>
    <t>8.1.4</t>
  </si>
  <si>
    <t>H=185,152</t>
  </si>
  <si>
    <t>COBERTURA</t>
  </si>
  <si>
    <t>9.1.</t>
  </si>
  <si>
    <t>TRAMA DE AÇO COMPOSTA POR TERÇAS PARA TELHADOS DE ATÉ 2 ÁGUAS PARA TELHA ONDULADA DE FIBROCIMENTO, METÁLICA, PLÁSTICA OU TERMOACÚSTICA, INCLUSO TRANSPORTE VERTICAL. AF_07/2019</t>
  </si>
  <si>
    <t>L1 x L2=1060,47839564274</t>
  </si>
  <si>
    <t>9.1.1</t>
  </si>
  <si>
    <t>PARAFUSO, COMUM, ASTM A307, SEXTAVADO, DIAMETRO 1/2" (12,7 MM), COMPRIMENTO 1" (25,4 MM)</t>
  </si>
  <si>
    <t>CENTO=7,42334876949918</t>
  </si>
  <si>
    <t>9.1.2</t>
  </si>
  <si>
    <t>PERFIL "U" ENRIJECIDO DE ACO GALVANIZADO, DOBRADO, 150 X 60 X 20 MM, E = 3,00 MM OU 200 X 75 X 25 MM, E = 3,75 MM</t>
  </si>
  <si>
    <t>KG=4595,05288831999</t>
  </si>
  <si>
    <t>9.1.3</t>
  </si>
  <si>
    <t>H=225,881898271904</t>
  </si>
  <si>
    <t>9.1.4</t>
  </si>
  <si>
    <t>H=112,41070993813</t>
  </si>
  <si>
    <t>9.1.5</t>
  </si>
  <si>
    <t>GUINCHO ELÉTRICO DE COLUNA, CAPACIDADE 400 KG, COM MOTO FREIO, MOTOR TRIFÁSICO DE 1,25 CV - CHP DIURNO. AF_03/2016</t>
  </si>
  <si>
    <t>CHP=7,21125309037063</t>
  </si>
  <si>
    <t>9.1.6</t>
  </si>
  <si>
    <t>GUINCHO ELÉTRICO DE COLUNA, CAPACIDADE 400 KG, COM MOTO FREIO, MOTOR TRIFÁSICO DE 1,25 CV - CHI DIURNO. AF_03/2016</t>
  </si>
  <si>
    <t>CHI=9,96849691904176</t>
  </si>
  <si>
    <t>9.2.</t>
  </si>
  <si>
    <t>TELHAMENTO COM TELHA DE AÇO/ALUMÍNIO E = 0,5 MM, COM ATÉ 2 ÁGUAS, INCLUSO IÇAMENTO. AF_07/2019</t>
  </si>
  <si>
    <t>9.2.1</t>
  </si>
  <si>
    <t>TELHA TRAPEZOIDAL EM ACO ZINCADO, SEM PINTURA, ALTURA DE APROXIMADAMENTE 40 MM, ESPESSURA DE 0,50 MM E LARGURA UTIL DE 980 MM</t>
  </si>
  <si>
    <t>L1 x L2=1236,51780931943</t>
  </si>
  <si>
    <t>9.2.2</t>
  </si>
  <si>
    <t>HASTE RETA PARA GANCHO DE FERRO GALVANIZADO, COM ROSCA 1/4 " X 30 CM PARA FIXACAO DE TELHA METALICA, INCLUI PORCA E ARRUELAS DE VEDACAO</t>
  </si>
  <si>
    <t>CJ</t>
  </si>
  <si>
    <t>CJ=4400,98534191737</t>
  </si>
  <si>
    <t>9.2.3</t>
  </si>
  <si>
    <t>H=102,866404377346</t>
  </si>
  <si>
    <t>9.2.4</t>
  </si>
  <si>
    <t>TELHADISTA COM ENCARGOS COMPLEMENTARES</t>
  </si>
  <si>
    <t>H=96,5035340034893</t>
  </si>
  <si>
    <t>9.2.5</t>
  </si>
  <si>
    <t>CHP=0,954430556078466</t>
  </si>
  <si>
    <t>9.2.6</t>
  </si>
  <si>
    <t>CHI=1,37862191433556</t>
  </si>
  <si>
    <t>9.3.</t>
  </si>
  <si>
    <t>RUFO EM CHAPA DE AÇO GALVANIZADO NÚMERO 24, CORTE DE 25 CM, INCLUSO TRANSPORTE VERTICAL. AF_07/2019</t>
  </si>
  <si>
    <t>M=134,6</t>
  </si>
  <si>
    <t>9.3.1</t>
  </si>
  <si>
    <t>SELANTE ELASTICO MONOCOMPONENTE A BASE DE POLIURETANO (PU) PARA JUNTAS DIVERSAS</t>
  </si>
  <si>
    <t>310ML</t>
  </si>
  <si>
    <t>310ML=26,6508</t>
  </si>
  <si>
    <t>9.3.2</t>
  </si>
  <si>
    <t>KG=0,8076</t>
  </si>
  <si>
    <t>9.3.3</t>
  </si>
  <si>
    <t>REBITE DE ALUMINIO VAZADO DE REPUXO, 3,2 X 8 MM (1KG = 1025 UNIDADES)</t>
  </si>
  <si>
    <t>KG=0,16152</t>
  </si>
  <si>
    <t>9.3.4</t>
  </si>
  <si>
    <t>SOLDA EM BARRA DE ESTANHO-CHUMBO 50/50</t>
  </si>
  <si>
    <t>KG=6,057</t>
  </si>
  <si>
    <t>9.3.5</t>
  </si>
  <si>
    <t>RUFO INTERNO/EXTERNO DE CHAPA DE ACO GALVANIZADA NUM 24, CORTE 25 CM</t>
  </si>
  <si>
    <t>M=141,33</t>
  </si>
  <si>
    <t>9.3.6</t>
  </si>
  <si>
    <t>H=27,8622</t>
  </si>
  <si>
    <t>9.3.7</t>
  </si>
  <si>
    <t>H=15,0752</t>
  </si>
  <si>
    <t>9.3.8</t>
  </si>
  <si>
    <t>CHP=1,77672</t>
  </si>
  <si>
    <t>9.3.9</t>
  </si>
  <si>
    <t>CHI=2,46318</t>
  </si>
  <si>
    <t>9.4.</t>
  </si>
  <si>
    <t>CALHA EM CHAPA DE AÇO GALVANIZADO NÚMERO 24, DESENVOLVIMENTO DE 100 CM, INCLUSO TRANSPORTE VERTICAL. AF_07/2019</t>
  </si>
  <si>
    <t>M=109,4</t>
  </si>
  <si>
    <t>9.4.1</t>
  </si>
  <si>
    <t>310ML=17,6134</t>
  </si>
  <si>
    <t>9.4.2</t>
  </si>
  <si>
    <t>KG=2,735</t>
  </si>
  <si>
    <t>9.4.3</t>
  </si>
  <si>
    <t>KG=0,53606</t>
  </si>
  <si>
    <t>9.4.4</t>
  </si>
  <si>
    <t>KG=19,692</t>
  </si>
  <si>
    <t>9.4.5</t>
  </si>
  <si>
    <t>CALHA QUADRADA DE CHAPA DE ACO GALVANIZADA NUM 24, CORTE 100 CM</t>
  </si>
  <si>
    <t>M=114,87</t>
  </si>
  <si>
    <t>9.4.6</t>
  </si>
  <si>
    <t>H=69,2502</t>
  </si>
  <si>
    <t>9.4.7</t>
  </si>
  <si>
    <t>H=58,9666</t>
  </si>
  <si>
    <t>9.4.8</t>
  </si>
  <si>
    <t>CHP=1,44408</t>
  </si>
  <si>
    <t>9.4.9</t>
  </si>
  <si>
    <t>CHI=2,00202</t>
  </si>
  <si>
    <t>9.5.</t>
  </si>
  <si>
    <t>CUMEEIRA SHED PARA TELHA ONDULADA DE FIBROCIMENTO, E = 6 MM, INCLUSO ACESSÓRIOS DE FIXAÇÃO E IÇAMENTO. AF_07/2019</t>
  </si>
  <si>
    <t>M=33,95</t>
  </si>
  <si>
    <t>9.5.1</t>
  </si>
  <si>
    <t>CONJUNTO ARRUELAS DE VEDACAO 5/16" PARA TELHA FIBROCIMENTO (UMA ARRUELA METALICA E UMA ARRUELA PVC - CONICAS)</t>
  </si>
  <si>
    <t>CJ=142,59</t>
  </si>
  <si>
    <t>9.5.2</t>
  </si>
  <si>
    <t>PARAFUSO ZINCADO ROSCA SOBERBA, CABECA SEXTAVADA, 5/16 " X 250 MM, PARA FIXACAO DE TELHA EM MADEIRA</t>
  </si>
  <si>
    <t>UN=142,59</t>
  </si>
  <si>
    <t>9.5.3</t>
  </si>
  <si>
    <t>CUMEEIRA SHED PARA TELHA ONDULADA DE FIBROCIMENTO, E = 6 MM, ABA 280 MM, COMPRIMENTO 1100 MM (SEM AMIANTO)</t>
  </si>
  <si>
    <t>UN=34,93455</t>
  </si>
  <si>
    <t>9.5.4</t>
  </si>
  <si>
    <t>H=1,86725</t>
  </si>
  <si>
    <t>9.5.5</t>
  </si>
  <si>
    <t>H=1,39195</t>
  </si>
  <si>
    <t>9.5.6</t>
  </si>
  <si>
    <t>CHP=0,06111</t>
  </si>
  <si>
    <t>9.5.7</t>
  </si>
  <si>
    <t>CHI=0,08827</t>
  </si>
  <si>
    <t>INSTALAÇÕES ELÉTRICAS</t>
  </si>
  <si>
    <t>10.1.</t>
  </si>
  <si>
    <t>QUADRO DE DISTRIBUIÇÃO DE ENERGIA EM CHAPA DE AÇO GALVANIZADO, DE EMBUTIR, COM BARRAMENTO TRIFÁSICO, PARA 24 DISJUNTORES DIN 100A - FORNECIMENTO E INSTALAÇÃO. AF_10/2020</t>
  </si>
  <si>
    <t>UN=3</t>
  </si>
  <si>
    <t>10.1.1</t>
  </si>
  <si>
    <t>QUADRO DE DISTRIBUICAO COM BARRAMENTO TRIFASICO, DE EMBUTIR, EM CHAPA DE ACO GALVANIZADO, PARA 24 DISJUNTORES DIN, 100 A</t>
  </si>
  <si>
    <t>10.1.2</t>
  </si>
  <si>
    <t>ARGAMASSA TRAÇO 1:1:6 (EM VOLUME DE CIMENTO, CAL E AREIA MÉDIA ÚMIDA) PARA EMBOÇO/MASSA ÚNICA/ASSENTAMENTO DE ALVENARIA DE VEDAÇÃO, PREPARO MANUAL. AF_08/2019</t>
  </si>
  <si>
    <t>L1 x L2 x H=0,0432</t>
  </si>
  <si>
    <t>10.1.3</t>
  </si>
  <si>
    <t>AUXILIAR DE ELETRICISTA COM ENCARGOS COMPLEMENTARES</t>
  </si>
  <si>
    <t>H=1,6038</t>
  </si>
  <si>
    <t>10.1.4</t>
  </si>
  <si>
    <t>ELETRICISTA COM ENCARGOS COMPLEMENTARES</t>
  </si>
  <si>
    <t>10.2.</t>
  </si>
  <si>
    <t>DISJUNTOR BIPOLAR TIPO DIN, CORRENTE NOMINAL DE 20A - FORNECIMENTO E INSTALAÇÃO. AF_10/2020</t>
  </si>
  <si>
    <t>UN=60</t>
  </si>
  <si>
    <t>10.2.1</t>
  </si>
  <si>
    <t>TERMINAL A COMPRESSAO EM COBRE ESTANHADO PARA CABO 4 MM2, 1 FURO E 1 COMPRESSAO, PARA PARAFUSO DE FIXACAO M5</t>
  </si>
  <si>
    <t>UN=120</t>
  </si>
  <si>
    <t>10.2.2</t>
  </si>
  <si>
    <t>DISJUNTOR TIPO DIN/IEC, BIPOLAR DE 6 ATE 32A</t>
  </si>
  <si>
    <t>10.2.3</t>
  </si>
  <si>
    <t>H=7,95</t>
  </si>
  <si>
    <t>10.2.4</t>
  </si>
  <si>
    <t>10.3.</t>
  </si>
  <si>
    <t>PONTO DE ILUMINAÇÃO RESIDENCIAL INCLUINDO INTERRUPTOR SIMPLES, CAIXA ELÉTRICA, ELETRODUTO, CABO, RASGO, QUEBRA E CHUMBAMENTO (EXCLUINDO LUMINÁRIA E LÂMPADA). AF_01/2016</t>
  </si>
  <si>
    <t>UN=72</t>
  </si>
  <si>
    <t>10.3.1</t>
  </si>
  <si>
    <t>RASGO EM ALVENARIA PARA ELETRODUTOS COM DIAMETROS MENORES OU IGUAIS A 40 MM. AF_05/2015</t>
  </si>
  <si>
    <t>M=158,4</t>
  </si>
  <si>
    <t>10.3.2</t>
  </si>
  <si>
    <t>QUEBRA EM ALVENARIA PARA INSTALAÇÃO DE CAIXA DE TOMADA (4X4 OU 4X2). AF_05/2015</t>
  </si>
  <si>
    <t>10.3.3</t>
  </si>
  <si>
    <t>CHUMBAMENTO LINEAR EM ALVENARIA PARA RAMAIS/DISTRIBUIÇÃO COM DIÂMETROS MENORES OU IGUAIS A 40 MM. AF_05/2015</t>
  </si>
  <si>
    <t>10.3.4</t>
  </si>
  <si>
    <t>ELETRODUTO FLEXÍVEL CORRUGADO, PVC, DN 20 MM (1/2"), PARA CIRCUITOS TERMINAIS, INSTALADO EM LAJE - FORNECIMENTO E INSTALAÇÃO. AF_12/2015</t>
  </si>
  <si>
    <t>M=144</t>
  </si>
  <si>
    <t>10.3.5</t>
  </si>
  <si>
    <t>10.3.6</t>
  </si>
  <si>
    <t>M=604,8</t>
  </si>
  <si>
    <t>10.3.7</t>
  </si>
  <si>
    <t>CAIXA OCTOGONAL 3" X 3", PVC, INSTALADA EM LAJE - FORNECIMENTO E INSTALAÇÃO. AF_12/2015</t>
  </si>
  <si>
    <t>UN=27</t>
  </si>
  <si>
    <t>10.3.8</t>
  </si>
  <si>
    <t>CAIXA RETANGULAR 4" X 2" MÉDIA (1,30 M DO PISO), PVC, INSTALADA EM PAREDE - FORNECIMENTO E INSTALAÇÃO. AF_12/2015</t>
  </si>
  <si>
    <t>10.3.9</t>
  </si>
  <si>
    <t>INTERRUPTOR SIMPLES (1 MÓDULO), 10A/250V, INCLUINDO SUPORTE E PLACA - FORNECIMENTO E INSTALAÇÃO. AF_12/2015</t>
  </si>
  <si>
    <t>10.4.</t>
  </si>
  <si>
    <t>PONTO DE TOMADA RESIDENCIAL INCLUINDO TOMADA 10A/250V, CAIXA ELÉTRICA, ELETRODUTO, CABO, RASGO, QUEBRA E CHUMBAMENTO. AF_01/2016</t>
  </si>
  <si>
    <t>UN=150</t>
  </si>
  <si>
    <t>10.4.1</t>
  </si>
  <si>
    <t>M=330</t>
  </si>
  <si>
    <t>10.4.2</t>
  </si>
  <si>
    <t>10.4.3</t>
  </si>
  <si>
    <t>10.4.4</t>
  </si>
  <si>
    <t>M=300</t>
  </si>
  <si>
    <t>10.4.5</t>
  </si>
  <si>
    <t>10.4.6</t>
  </si>
  <si>
    <t>CABO DE COBRE FLEXÍVEL ISOLADO, 2,5 MM², ANTI-CHAMA 450/750 V, PARA CIRCUITOS TERMINAIS - FORNECIMENTO E INSTALAÇÃO. AF_12/2015</t>
  </si>
  <si>
    <t>M=1890</t>
  </si>
  <si>
    <t>10.4.7</t>
  </si>
  <si>
    <t>UN=56,25</t>
  </si>
  <si>
    <t>10.4.8</t>
  </si>
  <si>
    <t>10.4.9</t>
  </si>
  <si>
    <t>TOMADA MÉDIA DE EMBUTIR (1 MÓDULO), 2P+T 10 A, INCLUINDO SUPORTE E PLACA - FORNECIMENTO E INSTALAÇÃO. AF_12/2015</t>
  </si>
  <si>
    <t>10.5.</t>
  </si>
  <si>
    <t>PONTO DE TOMADA RESIDENCIAL INCLUINDO TOMADA 20A/250V, CAIXA ELÉTRICA, ELETRODUTO, CABO, RASGO, QUEBRA E CHUMBAMENTO. AF_01/2016</t>
  </si>
  <si>
    <t>UN=50</t>
  </si>
  <si>
    <t>10.5.1</t>
  </si>
  <si>
    <t>M=110</t>
  </si>
  <si>
    <t>10.5.2</t>
  </si>
  <si>
    <t>10.5.3</t>
  </si>
  <si>
    <t>10.5.4</t>
  </si>
  <si>
    <t>M=100</t>
  </si>
  <si>
    <t>10.5.5</t>
  </si>
  <si>
    <t>10.5.6</t>
  </si>
  <si>
    <t>M=630</t>
  </si>
  <si>
    <t>10.5.7</t>
  </si>
  <si>
    <t>UN=18,75</t>
  </si>
  <si>
    <t>10.5.8</t>
  </si>
  <si>
    <t>10.5.9</t>
  </si>
  <si>
    <t>TOMADA MÉDIA DE EMBUTIR (1 MÓDULO), 2P+T 20 A, INCLUINDO SUPORTE E PLACA - FORNECIMENTO E INSTALAÇÃO. AF_12/2015</t>
  </si>
  <si>
    <t>10.6.</t>
  </si>
  <si>
    <t>LUMINÁRIA TIPO CALHA, DE EMBUTIR, COM 2 LÂMPADAS FLUORESCENTES DE 14 W, COM REATOR DE PARTIDA RÁPIDA - FORNECIMENTO E INSTALAÇÃO. AF_02/2020</t>
  </si>
  <si>
    <t>10.6.1</t>
  </si>
  <si>
    <t>LUMINARIA DE EMBUTIR EM CHAPA DE ACO PARA 2 LAMPADAS FLUORESCENTES DE 14 W COM REFLETOR E ALETAS EM ALUMINIO, COMPLETA (INCLUI REATOR E LAMPADAS)</t>
  </si>
  <si>
    <t>10.6.2</t>
  </si>
  <si>
    <t>H=10,656</t>
  </si>
  <si>
    <t>10.6.3</t>
  </si>
  <si>
    <t>H=25,5672</t>
  </si>
  <si>
    <t>10.6.4</t>
  </si>
  <si>
    <t>10.7.</t>
  </si>
  <si>
    <t>M=900</t>
  </si>
  <si>
    <t>10.7.1</t>
  </si>
  <si>
    <t>CABO DE COBRE, FLEXIVEL, CLASSE 4 OU 5, ISOLACAO EM PVC/A, ANTICHAMA BWF-B, 1 CONDUTOR, 450/750 V, SECAO NOMINAL 2,5 MM2</t>
  </si>
  <si>
    <t>M=1071</t>
  </si>
  <si>
    <t>10.7.2</t>
  </si>
  <si>
    <t>FITA ISOLANTE ADESIVA ANTICHAMA, USO ATE 750 V, EM ROLO DE 19 MM X 5 M</t>
  </si>
  <si>
    <t>UN=8,1</t>
  </si>
  <si>
    <t>10.7.3</t>
  </si>
  <si>
    <t>H=27</t>
  </si>
  <si>
    <t>10.7.4</t>
  </si>
  <si>
    <t>10.8.</t>
  </si>
  <si>
    <t>CABO DE COBRE FLEXÍVEL ISOLADO, 6 MM², ANTI-CHAMA 0,6/1,0 KV, PARA CIRCUITOS TERMINAIS - FORNECIMENTO E INSTALAÇÃO. AF_12/2015</t>
  </si>
  <si>
    <t>10.8.1</t>
  </si>
  <si>
    <t>CABO DE COBRE, FLEXIVEL, CLASSE 4 OU 5, ISOLACAO EM PVC/A, ANTICHAMA BWF-B, COBERTURA PVC-ST1, ANTICHAMA BWF-B, 1 CONDUTOR, 0,6/1 KV, SECAO NOMINAL 6 MM2</t>
  </si>
  <si>
    <t>10.8.2</t>
  </si>
  <si>
    <t>10.8.3</t>
  </si>
  <si>
    <t>H=46,8</t>
  </si>
  <si>
    <t>10.8.4</t>
  </si>
  <si>
    <t>10.9.</t>
  </si>
  <si>
    <t>CAIXA DE INSPEÇÃO PARA ATERRAMENTO, CIRCULAR, EM POLIETILENO, DIÂMETRO INTERNO = 0,3 M. AF_12/2020</t>
  </si>
  <si>
    <t>UN=5</t>
  </si>
  <si>
    <t>10.9.1</t>
  </si>
  <si>
    <t>CAIXA DE INSPECAO PARA ATERRAMENTO E PARA RAIOS, EM POLIPROPILENO,  DIAMETRO = 300 MM X ALTURA = 400 MM</t>
  </si>
  <si>
    <t>10.9.2</t>
  </si>
  <si>
    <t>H=0,692</t>
  </si>
  <si>
    <t>10.9.3</t>
  </si>
  <si>
    <t>H=0,544</t>
  </si>
  <si>
    <t>10.9.4</t>
  </si>
  <si>
    <t>PREPARO DE FUNDO DE VALA COM LARGURA MENOR QUE 1,5 M, COM CAMADA DE AREIA, LANÇAMENTO MANUAL. AF_08/2020</t>
  </si>
  <si>
    <t>L1 x L2 x H=0,0705</t>
  </si>
  <si>
    <t>INSTALAÇÃO TELEFÔNICA E REDE DE DADOS</t>
  </si>
  <si>
    <t>11.1.</t>
  </si>
  <si>
    <t>ELETRODUTO RÍGIDO ROSCÁVEL, PVC, DN 40 MM (1 1/4"), PARA CIRCUITOS TERMINAIS, INSTALADO EM FORRO - FORNECIMENTO E INSTALAÇÃO. AF_12/2015</t>
  </si>
  <si>
    <t>M=500</t>
  </si>
  <si>
    <t>11.1.1</t>
  </si>
  <si>
    <t>ELETRODUTO DE PVC RIGIDO ROSCAVEL DE 1 1/4 ", SEM LUVA</t>
  </si>
  <si>
    <t>M=508,5</t>
  </si>
  <si>
    <t>11.1.2</t>
  </si>
  <si>
    <t>H=67</t>
  </si>
  <si>
    <t>11.1.3</t>
  </si>
  <si>
    <t>11.1.4</t>
  </si>
  <si>
    <t>11.2.</t>
  </si>
  <si>
    <t>CABO TELEFÔNICO CCI-50 1 PAR, INSTALADO EM ENTRADA DE EDIFICAÇÃO - FORNECIMENTO E INSTALAÇÃO. AF_11/2019</t>
  </si>
  <si>
    <t>11.2.1</t>
  </si>
  <si>
    <t>CABO TELEFONICO CCI 50, 1 PAR, USO INTERNO, SEM BLINDAGEM</t>
  </si>
  <si>
    <t>M=525</t>
  </si>
  <si>
    <t>11.2.2</t>
  </si>
  <si>
    <t>H=30,65</t>
  </si>
  <si>
    <t>11.2.3</t>
  </si>
  <si>
    <t>11.3.</t>
  </si>
  <si>
    <t>CABO ELETRÔNICO CATEGORIA 6, INSTALADO EM EDIFICAÇÃO INSTITUCIONAL - FORNECIMENTO E INSTALAÇÃO. AF_11/2019</t>
  </si>
  <si>
    <t>11.3.1</t>
  </si>
  <si>
    <t>CABO DE REDE, PAR TRANCADO UTP, 4 PARES, CATEGORIA 6 (CAT 6), ISOLAMENTO PVC (LSZH)</t>
  </si>
  <si>
    <t>11.3.2</t>
  </si>
  <si>
    <t>H=2,25</t>
  </si>
  <si>
    <t>11.3.3</t>
  </si>
  <si>
    <t>11.4.</t>
  </si>
  <si>
    <t>CAIXA DE PASSAGEM PARA TELEFONE 15X15X10CM (SOBREPOR), FORNECIMENTO E INSTALACAO. AF_11/2019</t>
  </si>
  <si>
    <t>UN=30</t>
  </si>
  <si>
    <t>11.4.1</t>
  </si>
  <si>
    <t>CAIXA DE PASSAGEM METALICA, DE SOBREPOR, COM TAMPA APARAFUSADA, DIMENSOES 15 X 15 X *10* CM</t>
  </si>
  <si>
    <t>11.4.2</t>
  </si>
  <si>
    <t>H=10,38</t>
  </si>
  <si>
    <t>11.4.3</t>
  </si>
  <si>
    <t>11.5.</t>
  </si>
  <si>
    <t>QUADRO DE DISTRIBUICAO PARA TELEFONE N.3, 40X40X12CM EM CHAPA METALICA, DE EMBUTIR, SEM ACESSORIOS, PADRAO TELEBRAS, FORNECIMENTO E INSTALAÇÃO. AF_11/2019</t>
  </si>
  <si>
    <t>11.5.1</t>
  </si>
  <si>
    <t>CAIXA DE PASSAGEM/ LUZ / TELEFONIA, DE EMBUTIR,  EM CHAPA DE ACO GALVANIZADO, DIMENSOES 40 X 40 X *12* CM (PADRAO CONCESSIONARIA LOCAL)</t>
  </si>
  <si>
    <t>11.5.2</t>
  </si>
  <si>
    <t>L1 x L2 x H=0,042</t>
  </si>
  <si>
    <t>11.5.3</t>
  </si>
  <si>
    <t>H=2,895</t>
  </si>
  <si>
    <t>11.5.4</t>
  </si>
  <si>
    <t>INSTALAÇÕES HIDRÁULICAS</t>
  </si>
  <si>
    <t>12.1.</t>
  </si>
  <si>
    <t>PONTO DE CONSUMO TERMINAL DE ÁGUA FRIA (SUBRAMAL) COM TUBULAÇÃO DE PVC, DN 25 MM, INSTALADO EM RAMAL DE ÁGUA, INCLUSOS RASGO E CHUMBAMENTO EM ALVENARIA. AF_12/2014</t>
  </si>
  <si>
    <t>UN=46</t>
  </si>
  <si>
    <t>12.1.1</t>
  </si>
  <si>
    <t>TUBO, PVC, SOLDÁVEL, DN 25MM, INSTALADO EM RAMAL OU SUB-RAMAL DE ÁGUA - FORNECIMENTO E INSTALAÇÃO. AF_06/2022</t>
  </si>
  <si>
    <t>M=98,44</t>
  </si>
  <si>
    <t>12.1.2</t>
  </si>
  <si>
    <t>JOELHO 90 GRAUS, PVC, SOLDÁVEL, DN 25MM, INSTALADO EM RAMAL OU SUB-RAMAL DE ÁGUA - FORNECIMENTO E INSTALAÇÃO. AF_06/2022</t>
  </si>
  <si>
    <t>UN=54,28</t>
  </si>
  <si>
    <t>12.1.3</t>
  </si>
  <si>
    <t>JOELHO 90 GRAUS COM BUCHA DE LATÃO, PVC, SOLDÁVEL, DN 25MM, X 3/4  INSTALADO EM RAMAL OU SUB-RAMAL DE ÁGUA - FORNECIMENTO E INSTALAÇÃO. AF_06/2022</t>
  </si>
  <si>
    <t>12.1.4</t>
  </si>
  <si>
    <t>TE, PVC, SOLDÁVEL, DN 25MM, INSTALADO EM RAMAL OU SUB-RAMAL DE ÁGUA - FORNECIMENTO E INSTALAÇÃO. AF_06/2022</t>
  </si>
  <si>
    <t>UN=40,94</t>
  </si>
  <si>
    <t>12.1.5</t>
  </si>
  <si>
    <t>RASGO EM ALVENARIA PARA RAMAIS/ DISTRIBUIÇÃO COM DIAMETROS MENORES OU IGUAIS A 40 MM. AF_05/2015</t>
  </si>
  <si>
    <t>12.1.6</t>
  </si>
  <si>
    <t>12.2.</t>
  </si>
  <si>
    <t>KIT CAVALETE PARA MEDIÇÃO DE ÁGUA - ENTRADA PRINCIPAL, EM AÇO GALVANIZADO DN 32 (1 ¼)  FORNECIMENTO E INSTALAÇÃO (EXCLUSIVE HIDRÔMETRO). AF_11/2016</t>
  </si>
  <si>
    <t>12.2.1</t>
  </si>
  <si>
    <t>UN=0,1512</t>
  </si>
  <si>
    <t>12.2.2</t>
  </si>
  <si>
    <t>COTOVELO 90 GRAUS DE FERRO GALVANIZADO, COM ROSCA BSP, DE 1 1/4"</t>
  </si>
  <si>
    <t>UN=4</t>
  </si>
  <si>
    <t>12.2.3</t>
  </si>
  <si>
    <t>NIPLE DE FERRO GALVANIZADO, COM ROSCA BSP, DE 1 1/4"</t>
  </si>
  <si>
    <t>UN=2</t>
  </si>
  <si>
    <t>12.2.4</t>
  </si>
  <si>
    <t>REGISTRO GAVETA BRUTO EM LATAO FORJADO, BITOLA 1 1/4 " (REF 1509)</t>
  </si>
  <si>
    <t>12.2.5</t>
  </si>
  <si>
    <t>TE DE FERRO GALVANIZADO, DE 1 1/4"</t>
  </si>
  <si>
    <t>12.2.6</t>
  </si>
  <si>
    <t>FUNDO ANTICORROSIVO PARA METAIS FERROSOS (ZARCAO)</t>
  </si>
  <si>
    <t>L=0,036</t>
  </si>
  <si>
    <t>12.2.7</t>
  </si>
  <si>
    <t>TUBO ACO GALVANIZADO COM COSTURA, CLASSE MEDIA, DN 1.1/4", E = *3,25* MM, PESO *3,14* KG/M (NBR 5580)</t>
  </si>
  <si>
    <t>M=1,143</t>
  </si>
  <si>
    <t>12.2.8</t>
  </si>
  <si>
    <t>H=5,6168</t>
  </si>
  <si>
    <t>12.2.9</t>
  </si>
  <si>
    <t>12.3.</t>
  </si>
  <si>
    <t>REGISTRO DE GAVETA BRUTO, LATÃO, ROSCÁVEL, 1/2", COM ACABAMENTO E CANOPLA CROMADOS - FORNECIMENTO E INSTALAÇÃO. AF_08/2021</t>
  </si>
  <si>
    <t>UN=18</t>
  </si>
  <si>
    <t>12.3.1</t>
  </si>
  <si>
    <t>12.3.2</t>
  </si>
  <si>
    <t>REGISTRO GAVETA COM ACABAMENTO E CANOPLA CROMADOS, SIMPLES, BITOLA 1/2 " (REF 1509)</t>
  </si>
  <si>
    <t>12.3.3</t>
  </si>
  <si>
    <t>H=3,2922</t>
  </si>
  <si>
    <t>12.3.4</t>
  </si>
  <si>
    <t>12.4.</t>
  </si>
  <si>
    <t>TORNEIRA CROMADA TUBO MÓVEL, DE MESA, 1/2 OU 3/4, PARA PIA DE COZINHA, PADRÃO ALTO - FORNECIMENTO E INSTALAÇÃO. AF_01/2020</t>
  </si>
  <si>
    <t>UN=20</t>
  </si>
  <si>
    <t>12.4.1</t>
  </si>
  <si>
    <t>FITA VEDA ROSCA EM ROLOS DE 18 MM X 10 M (L X C)</t>
  </si>
  <si>
    <t>UN=0,42</t>
  </si>
  <si>
    <t>12.4.2</t>
  </si>
  <si>
    <t>TORNEIRA METALICA CROMADA, DE MESA/BANCADA, PARA COZINHA, BICA MOVEL, COM AREJADOR, 1/2 " OU 3/4 " (REF 1167 / 1168)</t>
  </si>
  <si>
    <t>12.4.3</t>
  </si>
  <si>
    <t>H=3,334</t>
  </si>
  <si>
    <t>12.4.4</t>
  </si>
  <si>
    <t>H=1,05</t>
  </si>
  <si>
    <t>12.5.</t>
  </si>
  <si>
    <t>CAIXA D´ÁGUA EM POLIETILENO, 1000 LITROS (INCLUSOS TUBOS, CONEXÕES E TORNEIRA DE BÓIA) - FORNECIMENTO E INSTALAÇÃO. AF_06/2021</t>
  </si>
  <si>
    <t>12.5.1</t>
  </si>
  <si>
    <t>REGISTRO DE ESFERA, PVC, SOLDÁVEL, COM VOLANTE, DN  25 MM - FORNECIMENTO E INSTALAÇÃO. AF_08/2021</t>
  </si>
  <si>
    <t>12.5.2</t>
  </si>
  <si>
    <t>REGISTRO DE ESFERA, PVC, SOLDÁVEL, COM VOLANTE, DN  40 MM - FORNECIMENTO E INSTALAÇÃO. AF_08/2021</t>
  </si>
  <si>
    <t>12.5.3</t>
  </si>
  <si>
    <t>TUBO, PVC, SOLDÁVEL, DN  25 MM, INSTALADO EM RESERVAÇÃO DE ÁGUA DE EDIFICAÇÃO QUE POSSUA RESERVATÓRIO DE FIBRA/FIBROCIMENTO   FORNECIMENTO E INSTALAÇÃO. AF_06/2016</t>
  </si>
  <si>
    <t>M=3,6</t>
  </si>
  <si>
    <t>12.5.4</t>
  </si>
  <si>
    <t>TUBO, PVC, SOLDÁVEL, DN 40 MM, INSTALADO EM RESERVAÇÃO DE ÁGUA DE EDIFICAÇÃO QUE POSSUA RESERVATÓRIO DE FIBRA/FIBROCIMENTO   FORNECIMENTO E INSTALAÇÃO. AF_06/2016</t>
  </si>
  <si>
    <t>M=1,9</t>
  </si>
  <si>
    <t>12.5.5</t>
  </si>
  <si>
    <t>JOELHO 90 GRAUS COM BUCHA DE LATÃO, PVC, SOLDÁVEL, DN  25 MM, X 3/4 INSTALADO EM RESERVAÇÃO DE ÁGUA DE EDIFICAÇÃO QUE POSSUA RESERVATÓRIO DE FIBRA/FIBROCIMENTO   FORNECIMENTO E INSTALAÇÃO. AF_06/2016</t>
  </si>
  <si>
    <t>12.5.6</t>
  </si>
  <si>
    <t>JOELHO 90 GRAUS, PVC, SOLDÁVEL, DN 40 MM INSTALADO EM RESERVAÇÃO DE ÁGUA DE EDIFICAÇÃO QUE POSSUA RESERVATÓRIO DE FIBRA/FIBROCIMENTO   FORNECIMENTO E INSTALAÇÃO. AF_06/2016</t>
  </si>
  <si>
    <t>12.5.7</t>
  </si>
  <si>
    <t>TÊ, PVC, SOLDÁVEL, DN  25 MM INSTALADO EM RESERVAÇÃO DE ÁGUA DE EDIFICAÇÃO QUE POSSUA RESERVATÓRIO DE FIBRA/FIBROCIMENTO   FORNECIMENTO E INSTALAÇÃO. AF_06/2016</t>
  </si>
  <si>
    <t>12.5.8</t>
  </si>
  <si>
    <t>TÊ, PVC, SOLDÁVEL, DN 40 MM INSTALADO EM RESERVAÇÃO DE ÁGUA DE EDIFICAÇÃO QUE POSSUA RESERVATÓRIO DE FIBRA/FIBROCIMENTO   FORNECIMENTO E INSTALAÇÃO. AF_06/2016</t>
  </si>
  <si>
    <t>12.5.9</t>
  </si>
  <si>
    <t>ADAPTADOR COM FLANGE E ANEL DE VEDAÇÃO, PVC, SOLDÁVEL, DN  25 MM X 3/4 , INSTALADO EM RESERVAÇÃO DE ÁGUA DE EDIFICAÇÃO QUE POSSUA RESERVATÓRIO DE FIBRA/FIBROCIMENTO   FORNECIMENTO E INSTALAÇÃO. AF_06/2016</t>
  </si>
  <si>
    <t>UN=6</t>
  </si>
  <si>
    <t>12.5.10</t>
  </si>
  <si>
    <t>ADAPTADOR COM FLANGE E ANEL DE VEDAÇÃO, PVC, SOLDÁVEL, DN 40 MM X 1 1/4 , INSTALADO EM RESERVAÇÃO DE ÁGUA DE EDIFICAÇÃO QUE POSSUA RESERVATÓRIO DE FIBRA/FIBROCIMENTO   FORNECIMENTO E INSTALAÇÃO. AF_06/2016</t>
  </si>
  <si>
    <t>12.5.11</t>
  </si>
  <si>
    <t>TORNEIRA DE BOIA PARA CAIXA D'ÁGUA, ROSCÁVEL, 3/4" - FORNECIMENTO E INSTALAÇÃO. AF_08/2021</t>
  </si>
  <si>
    <t>12.5.12</t>
  </si>
  <si>
    <t>FURO EM CAIXA D'ÁGUA COM ESPESSURA DE 2 ATÉ 5 MM E DIÂMETRO DE 25 MM. AF_06/2021</t>
  </si>
  <si>
    <t>12.5.13</t>
  </si>
  <si>
    <t>FURO EM CAIXA D'ÁGUA COM ESPESSURA DE 2 ATÉ 5 MM E DIÂMETRO DE 40 MM. AF_06/2021</t>
  </si>
  <si>
    <t>12.5.14</t>
  </si>
  <si>
    <t>CAIXA D´ÁGUA EM POLIETILENO, 1000 LITROS - FORNECIMENTO E INSTALAÇÃO. AF_06/2021</t>
  </si>
  <si>
    <t>INSTALAÇÕES SANITÁRIAS</t>
  </si>
  <si>
    <t>13.1.</t>
  </si>
  <si>
    <t>CAIXA DE GORDURA PEQUENA (CAPACIDADE: 19 L), CIRCULAR, EM PVC, DIÂMETRO INTERNO= 0,3 M. AF_12/2020</t>
  </si>
  <si>
    <t>13.1.1</t>
  </si>
  <si>
    <t>CAIXA DE GORDURA EM PVC, DIAMETRO MINIMO 300 MM, DIAMETRO DE SAIDA 100 MM, CAPACIDADE  APROXIMADA 18 LITROS, COM TAMPA E CESTO</t>
  </si>
  <si>
    <t>13.1.2</t>
  </si>
  <si>
    <t>H=0,284</t>
  </si>
  <si>
    <t>13.1.3</t>
  </si>
  <si>
    <t>H=0,2231</t>
  </si>
  <si>
    <t>13.1.4</t>
  </si>
  <si>
    <t>L1 x L2 x H=0,0141</t>
  </si>
  <si>
    <t>13.2.</t>
  </si>
  <si>
    <t>CAIXA SIFONADA, PVC, DN 100 X 100 X 50 MM, JUNTA ELÁSTICA, FORNECIDA E INSTALADA EM RAMAL DE DESCARGA OU EM RAMAL DE ESGOTO SANITÁRIO. AF_08/2022</t>
  </si>
  <si>
    <t>UN=21</t>
  </si>
  <si>
    <t>13.2.1</t>
  </si>
  <si>
    <t>ADESIVO PLASTICO PARA PVC, FRASCO COM *850* GR</t>
  </si>
  <si>
    <t>UN=0,6132</t>
  </si>
  <si>
    <t>13.2.2</t>
  </si>
  <si>
    <t>ANEL BORRACHA PARA TUBO ESGOTO PREDIAL, DN 50 MM (NBR 5688)</t>
  </si>
  <si>
    <t>UN=0</t>
  </si>
  <si>
    <t>13.2.3</t>
  </si>
  <si>
    <t>CAIXA SIFONADA PVC, 100 X 100 X 50 MM, COM GRELHA REDONDA, BRANCA</t>
  </si>
  <si>
    <t>13.2.4</t>
  </si>
  <si>
    <t>PASTA LUBRIFICANTE PARA TUBOS E CONEXOES COM JUNTA ELASTICA, EMBALAGEM DE *400* GR (USO EM PVC, ACO, POLIETILENO E OUTROS)</t>
  </si>
  <si>
    <t>13.2.5</t>
  </si>
  <si>
    <t>SOLUCAO PREPARADORA / LIMPADORA PARA PVC, FRASCO COM 1000 CM3</t>
  </si>
  <si>
    <t>UN=0,924</t>
  </si>
  <si>
    <t>13.2.6</t>
  </si>
  <si>
    <t>LIXA D'AGUA EM FOLHA, GRAO 100</t>
  </si>
  <si>
    <t>UN=0,3234</t>
  </si>
  <si>
    <t>13.2.7</t>
  </si>
  <si>
    <t>H=8,3727</t>
  </si>
  <si>
    <t>13.2.8</t>
  </si>
  <si>
    <t>13.3.</t>
  </si>
  <si>
    <t>RALO SIFONADO, PVC, DN 100 X 40 MM, JUNTA SOLDÁVEL, FORNECIDO E INSTALADO EM RAMAL DE DESCARGA OU EM RAMAL DE ESGOTO SANITÁRIO. AF_08/2022</t>
  </si>
  <si>
    <t>UN=13</t>
  </si>
  <si>
    <t>13.3.1</t>
  </si>
  <si>
    <t>UN=0,0637</t>
  </si>
  <si>
    <t>13.3.2</t>
  </si>
  <si>
    <t>RALO SIFONADO CILINDRICO, PVC, 100 X 40 MM,  COM GRELHA REDONDA BRANCA</t>
  </si>
  <si>
    <t>13.3.3</t>
  </si>
  <si>
    <t>UN=0,0975</t>
  </si>
  <si>
    <t>13.3.4</t>
  </si>
  <si>
    <t>UN=0,468</t>
  </si>
  <si>
    <t>13.3.5</t>
  </si>
  <si>
    <t>H=2,1476</t>
  </si>
  <si>
    <t>13.3.6</t>
  </si>
  <si>
    <t>13.4.</t>
  </si>
  <si>
    <t>TUBO PVC, SERIE NORMAL, ESGOTO PREDIAL, DN 100 MM, FORNECIDO E INSTALADO EM RAMAL DE DESCARGA OU RAMAL DE ESGOTO SANITÁRIO. AF_08/2022</t>
  </si>
  <si>
    <t>13.4.1</t>
  </si>
  <si>
    <t>13.4.2</t>
  </si>
  <si>
    <t>TUBO PVC  SERIE NORMAL, DN 100 MM, PARA ESGOTO  PREDIAL (NBR 5688)</t>
  </si>
  <si>
    <t>M=105,49</t>
  </si>
  <si>
    <t>13.4.3</t>
  </si>
  <si>
    <t>13.4.4</t>
  </si>
  <si>
    <t>UN=2,47</t>
  </si>
  <si>
    <t>13.4.5</t>
  </si>
  <si>
    <t>H=44,44</t>
  </si>
  <si>
    <t>13.4.6</t>
  </si>
  <si>
    <t>13.5.</t>
  </si>
  <si>
    <t>CURVA CURTA 90 GRAUS, PVC, SERIE NORMAL, ESGOTO PREDIAL, DN 100 MM, JUNTA ELÁSTICA, FORNECIDO E INSTALADO EM RAMAL DE DESCARGA OU RAMAL DE ESGOTO SANITÁRIO. AF_08/2022</t>
  </si>
  <si>
    <t>UN=48</t>
  </si>
  <si>
    <t>13.5.1</t>
  </si>
  <si>
    <t>ANEL BORRACHA PARA TUBO ESGOTO PREDIAL, DN 100 MM (NBR 5688)</t>
  </si>
  <si>
    <t>UN=96</t>
  </si>
  <si>
    <t>13.5.2</t>
  </si>
  <si>
    <t>CURVA PVC CURTA 90 GRAUS, 100 MM, PARA ESGOTO PREDIAL</t>
  </si>
  <si>
    <t>13.5.3</t>
  </si>
  <si>
    <t>UN=5,52</t>
  </si>
  <si>
    <t>13.5.4</t>
  </si>
  <si>
    <t>H=9,2448</t>
  </si>
  <si>
    <t>13.5.5</t>
  </si>
  <si>
    <t>13.6.</t>
  </si>
  <si>
    <t>JOELHO 45 GRAUS, PVC, SERIE NORMAL, ESGOTO PREDIAL, DN 100 MM, JUNTA ELÁSTICA, FORNECIDO E INSTALADO EM RAMAL DE DESCARGA OU RAMAL DE ESGOTO SANITÁRIO. AF_08/2022</t>
  </si>
  <si>
    <t>13.6.1</t>
  </si>
  <si>
    <t>UN=12</t>
  </si>
  <si>
    <t>13.6.2</t>
  </si>
  <si>
    <t>JOELHO PVC, SOLDAVEL, PB, 45 GRAUS, DN 100 MM, PARA ESGOTO PREDIAL</t>
  </si>
  <si>
    <t>13.6.3</t>
  </si>
  <si>
    <t>UN=0,69</t>
  </si>
  <si>
    <t>13.6.4</t>
  </si>
  <si>
    <t>H=1,1556</t>
  </si>
  <si>
    <t>13.6.5</t>
  </si>
  <si>
    <t>13.7.</t>
  </si>
  <si>
    <t>JUNÇÃO SIMPLES, PVC, SERIE NORMAL, ESGOTO PREDIAL, DN 100 X 100 MM, JUNTA ELÁSTICA, FORNECIDO E INSTALADO EM RAMAL DE DESCARGA OU RAMAL DE ESGOTO SANITÁRIO. AF_08/2022</t>
  </si>
  <si>
    <t>UN=10</t>
  </si>
  <si>
    <t>13.7.1</t>
  </si>
  <si>
    <t>13.7.2</t>
  </si>
  <si>
    <t>JUNCAO SIMPLES, PVC, 45 GRAUS, DN 100 X 100 MM, SERIE NORMAL PARA ESGOTO PREDIAL</t>
  </si>
  <si>
    <t>13.7.3</t>
  </si>
  <si>
    <t>UN=1,725</t>
  </si>
  <si>
    <t>13.7.4</t>
  </si>
  <si>
    <t>H=2,568</t>
  </si>
  <si>
    <t>13.7.5</t>
  </si>
  <si>
    <t>13.8.</t>
  </si>
  <si>
    <t>TE, PVC, SERIE NORMAL, ESGOTO PREDIAL, DN 100 X 100 MM, JUNTA ELÁSTICA, FORNECIDO E INSTALADO EM RAMAL DE DESCARGA OU RAMAL DE ESGOTO SANITÁRIO. AF_08/2022</t>
  </si>
  <si>
    <t>13.8.1</t>
  </si>
  <si>
    <t>UN=36</t>
  </si>
  <si>
    <t>13.8.2</t>
  </si>
  <si>
    <t>TE SANITARIO, PVC, DN 100 X 100 MM, SERIE NORMAL, PARA ESGOTO PREDIAL</t>
  </si>
  <si>
    <t>13.8.3</t>
  </si>
  <si>
    <t>UN=2,07</t>
  </si>
  <si>
    <t>13.8.4</t>
  </si>
  <si>
    <t>H=3,0816</t>
  </si>
  <si>
    <t>13.8.5</t>
  </si>
  <si>
    <t>13.9.</t>
  </si>
  <si>
    <t>LUVA DE CORRER, PVC, SERIE NORMAL, ESGOTO PREDIAL, DN 100 MM, JUNTA ELÁSTICA, FORNECIDO E INSTALADO EM RAMAL DE DESCARGA OU RAMAL DE ESGOTO SANITÁRIO. AF_08/2022</t>
  </si>
  <si>
    <t>13.9.1</t>
  </si>
  <si>
    <t>13.9.2</t>
  </si>
  <si>
    <t>LUVA DE CORRER, PVC, DN 100 MM, PARA ESGOTO PREDIAL</t>
  </si>
  <si>
    <t>13.9.3</t>
  </si>
  <si>
    <t>UN=1,15</t>
  </si>
  <si>
    <t>13.9.4</t>
  </si>
  <si>
    <t>H=1,284</t>
  </si>
  <si>
    <t>13.9.5</t>
  </si>
  <si>
    <t>INSTALAÇÕES METAIS e ACESSÓRIOS</t>
  </si>
  <si>
    <t>14.1.</t>
  </si>
  <si>
    <t>VASO SANITÁRIO SIFONADO COM CAIXA ACOPLADA LOUÇA BRANCA - FORNECIMENTO E INSTALAÇÃO. AF_01/2020</t>
  </si>
  <si>
    <t>14.1.1</t>
  </si>
  <si>
    <t>PARAFUSO NIQUELADO COM ACABAMENTO CROMADO PARA FIXAR PECA SANITARIA, INCLUI PORCA CEGA, ARRUELA E BUCHA DE NYLON TAMANHO S-10</t>
  </si>
  <si>
    <t>14.1.2</t>
  </si>
  <si>
    <t>ANEL DE VEDACAO, PVC FLEXIVEL, 100 MM, PARA SAIDA DE BACIA / VASO SANITARIO</t>
  </si>
  <si>
    <t>14.1.3</t>
  </si>
  <si>
    <t>BACIA SANITARIA (VASO) COM CAIXA ACOPLADA, SIFAO APARENTE, DE LOUCA BRANCA (SEM ASSENTO)</t>
  </si>
  <si>
    <t>14.1.4</t>
  </si>
  <si>
    <t>REJUNTE EPOXI, QUALQUER COR</t>
  </si>
  <si>
    <t>KG=1,5858</t>
  </si>
  <si>
    <t>14.1.5</t>
  </si>
  <si>
    <t>H=14,0238</t>
  </si>
  <si>
    <t>14.1.6</t>
  </si>
  <si>
    <t>H=7,8912</t>
  </si>
  <si>
    <t>14.2.</t>
  </si>
  <si>
    <t>MICTÓRIO SIFONADO LOUÇA BRANCA  PADRÃO MÉDIO  FORNECIMENTO E INSTALAÇÃO. AF_01/2020</t>
  </si>
  <si>
    <t>14.2.1</t>
  </si>
  <si>
    <t>MICTORIO INDICUDUAL, SIFONADO, LOUCA BRANCA, SEM COMPLEMENTOS</t>
  </si>
  <si>
    <t>14.2.2</t>
  </si>
  <si>
    <t>VALVULA DE DESCARGA EM METAL CROMADO PARA MICTORIO COM ACIONAMENTO POR PRESSAO E FECHAMENTO AUTOMATICO</t>
  </si>
  <si>
    <t>14.2.3</t>
  </si>
  <si>
    <t>H=2,018</t>
  </si>
  <si>
    <t>14.2.4</t>
  </si>
  <si>
    <t>H=0,6358</t>
  </si>
  <si>
    <t>14.3.</t>
  </si>
  <si>
    <t>CUBA DE EMBUTIR OVAL EM LOUÇA BRANCA, 35 X 50CM OU EQUIVALENTE - FORNECIMENTO E INSTALAÇÃO. AF_01/2020</t>
  </si>
  <si>
    <t>14.3.1</t>
  </si>
  <si>
    <t>MASSA PLASTICA PARA MARMORE/GRANITO</t>
  </si>
  <si>
    <t>KG=9,4878</t>
  </si>
  <si>
    <t>14.3.2</t>
  </si>
  <si>
    <t>SIFÃO DO TIPO FLEXÍVEL EM PVC 1  X 1.1/2  - FORNECIMENTO E INSTALAÇÃO. AF_01/2020</t>
  </si>
  <si>
    <t>14.3.3</t>
  </si>
  <si>
    <t>LAVATORIO / CUBA DE EMBUTIR, OVAL, DE LOUCA BRANCA, SEM LADRAO, DIMENSOES *50 X 35* CM (L X C)</t>
  </si>
  <si>
    <t>14.3.4</t>
  </si>
  <si>
    <t>MARMORISTA/GRANITEIRO COM ENCARGOS COMPLEMENTARES</t>
  </si>
  <si>
    <t>H=15,2244</t>
  </si>
  <si>
    <t>14.3.5</t>
  </si>
  <si>
    <t>H=4,797</t>
  </si>
  <si>
    <t>14.4.</t>
  </si>
  <si>
    <t>DIVISORIA SANITÁRIA, TIPO CABINE, EM GRANITO CINZA POLIDO, ESP = 3CM, ASSENTADO COM ARGAMASSA COLANTE AC III-E, EXCLUSIVE FERRAGENS. AF_01/2021</t>
  </si>
  <si>
    <t>L1 x L2=34,2</t>
  </si>
  <si>
    <t>14.4.1</t>
  </si>
  <si>
    <t>ADESIVO ESTRUTURAL A BASE DE RESINA EPOXI, BICOMPONENTE, PASTOSO (TIXOTROPICO)</t>
  </si>
  <si>
    <t>KG=18,126</t>
  </si>
  <si>
    <t>14.4.2</t>
  </si>
  <si>
    <t>ARGAMASSA COLANTE TIPO AC III E</t>
  </si>
  <si>
    <t>KG=33,174</t>
  </si>
  <si>
    <t>14.4.3</t>
  </si>
  <si>
    <t>DIVISORIA EM GRANITO, COM DUAS FACES POLIDAS, TIPO ANDORINHA/ QUARTZ/ CASTELO/ CORUMBA OU OUTROS EQUIVALENTES DA REGIAO, E=  *3,0*  CM</t>
  </si>
  <si>
    <t>L1 x L2=35,91</t>
  </si>
  <si>
    <t>14.4.4</t>
  </si>
  <si>
    <t>H=48,051</t>
  </si>
  <si>
    <t>14.4.5</t>
  </si>
  <si>
    <t>H=24,0084</t>
  </si>
  <si>
    <t>14.4.6</t>
  </si>
  <si>
    <t>CHP=3,0438</t>
  </si>
  <si>
    <t>14.4.7</t>
  </si>
  <si>
    <t>CHI=45,0072</t>
  </si>
  <si>
    <t>14.5.</t>
  </si>
  <si>
    <t>BANCADA DE GRANITO CINZA POLIDO, DE 0,50 X 0,60 M, PARA LAVATÓRIO - FORNECIMENTO E INSTALAÇÃO. AF_01/2020</t>
  </si>
  <si>
    <t>14.5.1</t>
  </si>
  <si>
    <t>KG=6,9192</t>
  </si>
  <si>
    <t>14.5.2</t>
  </si>
  <si>
    <t>BUCHA DE NYLON SEM ABA S10, COM PARAFUSO DE 6,10 X 65 MM EM ACO ZINCADO COM ROSCA SOBERBA, CABECA CHATA E FENDA PHILLIPS</t>
  </si>
  <si>
    <t>UN=108</t>
  </si>
  <si>
    <t>14.5.3</t>
  </si>
  <si>
    <t>GRANITO PARA BANCADA, POLIDO, TIPO ANDORINHA/ QUARTZ/ CASTELO/ CORUMBA OU OUTROS EQUIVALENTES DA REGIAO, E=  *2,5* CM</t>
  </si>
  <si>
    <t>L1 x L2=6,786</t>
  </si>
  <si>
    <t>14.5.4</t>
  </si>
  <si>
    <t>KG=0,2772</t>
  </si>
  <si>
    <t>14.5.5</t>
  </si>
  <si>
    <t>SUPORTE MAO-FRANCESA EM ACO, ABAS IGUAIS 30 CM, CAPACIDADE MINIMA 60 KG, BRANCO</t>
  </si>
  <si>
    <t>14.5.6</t>
  </si>
  <si>
    <t>H=34,5762</t>
  </si>
  <si>
    <t>14.5.7</t>
  </si>
  <si>
    <t>H=17,6598</t>
  </si>
  <si>
    <t>14.6.</t>
  </si>
  <si>
    <t>SIFÃO DO TIPO GARRAFA/COPO EM PVC 1.1/4  X 1.1/2 - FORNECIMENTO E INSTALAÇÃO. AF_01/2020</t>
  </si>
  <si>
    <t>14.6.1</t>
  </si>
  <si>
    <t>UN=0,84</t>
  </si>
  <si>
    <t>14.6.2</t>
  </si>
  <si>
    <t>SIFAO PLASTICO TIPO COPO PARA TANQUE, 1.1/4 X 1.1/2 "</t>
  </si>
  <si>
    <t>14.6.3</t>
  </si>
  <si>
    <t>H=2,712</t>
  </si>
  <si>
    <t>14.6.4</t>
  </si>
  <si>
    <t>H=0,854</t>
  </si>
  <si>
    <t>14.7.</t>
  </si>
  <si>
    <t>VÁLVULA EM PLÁSTICO CROMADO TIPO AMERICANA 3.1/2 X 1.1/2 SEM ADAPTADOR PARA PIA - FORNECIMENTO E INSTALAÇÃO. AF_01/2020</t>
  </si>
  <si>
    <t>14.7.1</t>
  </si>
  <si>
    <t>UN=0,192</t>
  </si>
  <si>
    <t>14.7.2</t>
  </si>
  <si>
    <t>VALVULA EM PLASTICO CROMADO TIPO AMERICANA PARA PIA DE COZINHA 3.1/2 " X 1.1/2 ", SEM ADAPTADOR</t>
  </si>
  <si>
    <t>14.7.3</t>
  </si>
  <si>
    <t>H=0,4928</t>
  </si>
  <si>
    <t>14.7.4</t>
  </si>
  <si>
    <t>H=0,1552</t>
  </si>
  <si>
    <t>REVESTIMENTOS</t>
  </si>
  <si>
    <t>15.1.</t>
  </si>
  <si>
    <t>REVESTIMENTO CERÂMICO PARA PISO COM PLACAS TIPO PORCELANATO DE DIMENSÕES 45X45 CM APLICADA EM AMBIENTES DE ÁREA MAIOR QUE 10 M². AF_06/2014</t>
  </si>
  <si>
    <t>L1 x L2=1696,656</t>
  </si>
  <si>
    <t>15.1.1</t>
  </si>
  <si>
    <t>PISO EM PORCELANATO RETIFICADO EXTRA, FORMATO MENOR OU IGUAL A 2025 CM2</t>
  </si>
  <si>
    <t>L1 x L2=1798,45536</t>
  </si>
  <si>
    <t>15.1.2</t>
  </si>
  <si>
    <t>REJUNTE CIMENTICIO, QUALQUER COR</t>
  </si>
  <si>
    <t>KG=407,19744</t>
  </si>
  <si>
    <t>15.1.3</t>
  </si>
  <si>
    <t>ARGAMASSA COLANTE TIPO AC III</t>
  </si>
  <si>
    <t>KG=14625,17472</t>
  </si>
  <si>
    <t>15.1.4</t>
  </si>
  <si>
    <t>AZULEJISTA OU LADRILHISTA COM ENCARGOS COMPLEMENTARES</t>
  </si>
  <si>
    <t>H=661,69584</t>
  </si>
  <si>
    <t>15.1.5</t>
  </si>
  <si>
    <t>H=322,36464</t>
  </si>
  <si>
    <t>15.2.</t>
  </si>
  <si>
    <t>REVESTIMENTO CERÂMICO PARA PAREDES INTERNAS COM PLACAS TIPO ESMALTADA EXTRA  DE DIMENSÕES 33X45 CM APLICADAS EM AMBIENTES DE ÁREA MAIOR QUE 5 M² A MEIA ALTURA DAS PAREDES. AF_06/2014</t>
  </si>
  <si>
    <t>l x l=352,44</t>
  </si>
  <si>
    <t>15.2.1</t>
  </si>
  <si>
    <t>REVESTIMENTO EM CERAMICA ESMALTADA EXTRA, PEI MENOR OU IGUAL A 3, FORMATO MENOR OU IGUAL A 2025 CM2</t>
  </si>
  <si>
    <t>L1 x L2=384,1596</t>
  </si>
  <si>
    <t>15.2.2</t>
  </si>
  <si>
    <t>ARGAMASSA COLANTE AC I PARA CERAMICAS</t>
  </si>
  <si>
    <t>KG=2163,9816</t>
  </si>
  <si>
    <t>15.2.3</t>
  </si>
  <si>
    <t>KG=77,5368</t>
  </si>
  <si>
    <t>15.2.4</t>
  </si>
  <si>
    <t>H=320,7204</t>
  </si>
  <si>
    <t>15.2.5</t>
  </si>
  <si>
    <t>H=162,1224</t>
  </si>
  <si>
    <t>15.3.</t>
  </si>
  <si>
    <t>SOLEIRA EM GRANITO, LARGURA 15 CM, ESPESSURA 2,0 CM. AF_09/2020</t>
  </si>
  <si>
    <t>M=106</t>
  </si>
  <si>
    <t>15.3.1</t>
  </si>
  <si>
    <t>SOLEIRA EM GRANITO, POLIDO, TIPO ANDORINHA/ QUARTZ/ CASTELO/ CORUMBA OU OUTROS EQUIVALENTES DA REGIAO, L= *15* CM, E=  *2,0* CM</t>
  </si>
  <si>
    <t>15.3.2</t>
  </si>
  <si>
    <t>KG=136,74</t>
  </si>
  <si>
    <t>15.3.3</t>
  </si>
  <si>
    <t>H=57,982</t>
  </si>
  <si>
    <t>15.3.4</t>
  </si>
  <si>
    <t>H=28,938</t>
  </si>
  <si>
    <t>PISOS INTERNOS E EXTERNOS</t>
  </si>
  <si>
    <t>16.1.</t>
  </si>
  <si>
    <t>L1 x L2=1072,5</t>
  </si>
  <si>
    <t>16.1.1</t>
  </si>
  <si>
    <t>H=291,5055</t>
  </si>
  <si>
    <t>16.1.2</t>
  </si>
  <si>
    <t>H=79,47225</t>
  </si>
  <si>
    <t>16.1.3</t>
  </si>
  <si>
    <t>CONCRETO MAGRO PARA LASTRO, TRAÇO 1:4,5:4,5 (EM MASSA SECA DE CIMENTO/ AREIA MÉDIA/ BRITA 1) - PREPARO MECÂNICO COM BETONEIRA 600 L. AF_05/2021</t>
  </si>
  <si>
    <t>L1 x L2 x H=60,59625</t>
  </si>
  <si>
    <t>16.2.</t>
  </si>
  <si>
    <t>CONTRAPISO EM ARGAMASSA TRAÇO 1:4 (CIMENTO E AREIA), PREPARO MECÂNICO COM BETONEIRA 400 L, APLICADO EM ÁREAS SECAS SOBRE LAJE, ADERIDO, ACABAMENTO NÃO REFORÇADO, ESPESSURA 2CM. AF_07/2021</t>
  </si>
  <si>
    <t>L1 x L2=1245,12</t>
  </si>
  <si>
    <t>16.2.1</t>
  </si>
  <si>
    <t>CIMENTO PORTLAND COMPOSTO CP II-32</t>
  </si>
  <si>
    <t>KG=622,56</t>
  </si>
  <si>
    <t>16.2.2</t>
  </si>
  <si>
    <t>ADITIVO ADESIVO LIQUIDO PARA ARGAMASSAS DE REVESTIMENTOS CIMENTICIOS</t>
  </si>
  <si>
    <t>L=261,4752</t>
  </si>
  <si>
    <t>16.2.3</t>
  </si>
  <si>
    <t>ARGAMASSA TRAÇO 1:4 (EM VOLUME DE CIMENTO E AREIA MÉDIA ÚMIDA) PARA CONTRAPISO, PREPARO MECÂNICO COM BETONEIRA 400 L. AF_08/2019</t>
  </si>
  <si>
    <t>L1 x L2 x H=38,59872</t>
  </si>
  <si>
    <t>16.2.4</t>
  </si>
  <si>
    <t>H=266,45568</t>
  </si>
  <si>
    <t>16.2.5</t>
  </si>
  <si>
    <t>H=133,22784</t>
  </si>
  <si>
    <t>ESQUADRIAS</t>
  </si>
  <si>
    <t>17.1.</t>
  </si>
  <si>
    <t>KIT DE PORTA DE MADEIRA PARA PINTURA, SEMI-OCA (LEVE OU MÉDIA), PADRÃO POPULAR, 80X210CM, ESPESSURA DE 3,5CM, ITENS INCLUSOS: DOBRADIÇAS, MONTAGEM E INSTALAÇÃO DO BATENTE, FECHADURA COM EXECUÇÃO DO FURO - FORNECIMENTO E INSTALAÇÃO. AF_12/2019</t>
  </si>
  <si>
    <t>UN=39</t>
  </si>
  <si>
    <t>17.1.1</t>
  </si>
  <si>
    <t>PORTA DE MADEIRA PARA PINTURA, SEMI-OCA (LEVE OU MÉDIA), 80X210CM, ESPESSURA DE 3,5CM, INCLUSO DOBRADIÇAS - FORNECIMENTO E INSTALAÇÃO. AF_12/2019</t>
  </si>
  <si>
    <t>17.1.2</t>
  </si>
  <si>
    <t>BATENTE PARA PORTA DE MADEIRA, FIXAÇÃO COM ARGAMASSA, PADRÃO POPULAR. FORNECIMENTO E INSTALAÇÃO. AF_12/2019</t>
  </si>
  <si>
    <t>17.1.3</t>
  </si>
  <si>
    <t>FECHADURA DE EMBUTIR COM CILINDRO, EXTERNA, COMPLETA, ACABAMENTO PADRÃO POPULAR, INCLUSO EXECUÇÃO DE FURO - FORNECIMENTO E INSTALAÇÃO. AF_12/2019</t>
  </si>
  <si>
    <t>17.1.4</t>
  </si>
  <si>
    <t>ALIZAR DE 5X1,5CM PARA PORTA FIXADO COM PREGOS, PADRÃO POPULAR - FORNECIMENTO E INSTALAÇÃO. AF_12/2019</t>
  </si>
  <si>
    <t>M=390</t>
  </si>
  <si>
    <t>17.2.</t>
  </si>
  <si>
    <t>CONTRAMARCO DE ALUMÍNIO, FIXAÇÃO COM ARGAMASSA - FORNECIMENTO E INSTALAÇÃO. AF_12/2019</t>
  </si>
  <si>
    <t>M=231,64</t>
  </si>
  <si>
    <t>17.2.1</t>
  </si>
  <si>
    <t>CONTRAMARCO DE ALUMINIO (PERFIL 25) PARA ESQUADRIAS, TIPO CONVENCIONAL / CADEIRINHA, 60 MM (CM-060), INCLUSO CONEXOES, GRAPAS E TRAVAMENTOS</t>
  </si>
  <si>
    <t>17.2.2</t>
  </si>
  <si>
    <t>H=80,37908</t>
  </si>
  <si>
    <t>17.2.3</t>
  </si>
  <si>
    <t>H=40,30536</t>
  </si>
  <si>
    <t>17.2.4</t>
  </si>
  <si>
    <t>ARGAMASSA TRAÇO 1:3 (EM VOLUME DE CIMENTO E AREIA MÉDIA ÚMIDA), PREPARO MANUAL. AF_08/2019</t>
  </si>
  <si>
    <t>L1 x L2 x H=0,46328</t>
  </si>
  <si>
    <t>17.3.</t>
  </si>
  <si>
    <t>JANELA DE ALUMÍNIO DE CORRER COM 2 FOLHAS PARA VIDROS, COM VIDROS, BATENTE, ACABAMENTO COM ACETATO OU BRILHANTE E FERRAGENS. EXCLUSIVE ALIZAR E CONTRAMARCO. FORNECIMENTO E INSTALAÇÃO. AF_12/2019</t>
  </si>
  <si>
    <t>l x l=231,64</t>
  </si>
  <si>
    <t>17.3.1</t>
  </si>
  <si>
    <t>PARAFUSO DE ACO ZINCADO COM ROSCA SOBERBA, CABECA CHATA E FENDA SIMPLES, DIAMETRO 4,2 MM, COMPRIMENTO * 32 * MM</t>
  </si>
  <si>
    <t>UN=2131,088</t>
  </si>
  <si>
    <t>17.3.2</t>
  </si>
  <si>
    <t>JANELA DE CORRER, EM ALUMINIO PERFIL 25, 100 X 120 CM (A X L), 2 FLS MOVEIS,  SEM BANDEIRA, ACABAMENTO BRANCO OU BRILHANTE, BATENTE DE 6 A 7 CM, COM VIDRO, SEM GUARNICAO</t>
  </si>
  <si>
    <t>UN=193,025612</t>
  </si>
  <si>
    <t>17.3.3</t>
  </si>
  <si>
    <t>SILICONE ACETICO USO GERAL INCOLOR 280 G</t>
  </si>
  <si>
    <t>UN=144,381212</t>
  </si>
  <si>
    <t>17.3.4</t>
  </si>
  <si>
    <t>H=120,22116</t>
  </si>
  <si>
    <t>17.3.5</t>
  </si>
  <si>
    <t>H=59,99476</t>
  </si>
  <si>
    <t>PINTURA</t>
  </si>
  <si>
    <t>18.1.</t>
  </si>
  <si>
    <t>APLICAÇÃO MANUAL DE PINTURA COM TINTA TEXTURIZADA ACRÍLICA EM PAREDES EXTERNAS DE CASAS, DUAS CORES. AF_06/2014</t>
  </si>
  <si>
    <t>L1 x L2=4028,88</t>
  </si>
  <si>
    <t>18.1.1</t>
  </si>
  <si>
    <t>MASSA PREMIUM PARA TEXTURA LISA DE BASE ACRILICA, USO INTERNO E EXTERNO</t>
  </si>
  <si>
    <t>KG=7807,96944</t>
  </si>
  <si>
    <t>18.1.2</t>
  </si>
  <si>
    <t>PINTOR COM ENCARGOS COMPLEMENTARES</t>
  </si>
  <si>
    <t>H=1220,75064</t>
  </si>
  <si>
    <t>18.1.3</t>
  </si>
  <si>
    <t>H=306,19488</t>
  </si>
  <si>
    <t>18.2.</t>
  </si>
  <si>
    <t>18.2.1</t>
  </si>
  <si>
    <t>KG=2413,04256</t>
  </si>
  <si>
    <t>18.2.2</t>
  </si>
  <si>
    <t>H=377,27136</t>
  </si>
  <si>
    <t>18.2.3</t>
  </si>
  <si>
    <t>H=94,62912</t>
  </si>
  <si>
    <t>18.3.</t>
  </si>
  <si>
    <t>APLICAÇÃO MANUAL DE MASSA ACRÍLICA EM PAREDES EXTERNAS DE CASAS, DUAS DEMÃOS. AF_05/2017</t>
  </si>
  <si>
    <t>L1 x L2=2773,75</t>
  </si>
  <si>
    <t>18.3.1</t>
  </si>
  <si>
    <t>LIXA EM FOLHA PARA PAREDE OU MADEIRA, NUMERO 120, COR VERMELHA</t>
  </si>
  <si>
    <t>UN=277,375</t>
  </si>
  <si>
    <t>18.3.2</t>
  </si>
  <si>
    <t>MASSA ACRILICA PARA SUPERFICIES INTERNAS E EXTERNAS</t>
  </si>
  <si>
    <t>KG=4304,4162</t>
  </si>
  <si>
    <t>18.3.3</t>
  </si>
  <si>
    <t>H=1583,81125</t>
  </si>
  <si>
    <t>18.3.4</t>
  </si>
  <si>
    <t>H=396,64625</t>
  </si>
  <si>
    <t>PROJETOS COMPLEMENTARES</t>
  </si>
  <si>
    <t>19.1.</t>
  </si>
  <si>
    <t xml:space="preserve">ELABORAÇÃO DE PROJETOS EXECUTIVOS </t>
  </si>
  <si>
    <t>UND</t>
  </si>
  <si>
    <t>UND=1</t>
  </si>
  <si>
    <t>19.1.1</t>
  </si>
  <si>
    <t>PROJETO ESTUTURAL</t>
  </si>
  <si>
    <t>19.1.2</t>
  </si>
  <si>
    <t>PROJETO ELÉTRICO, TELEFONIA E REDE LÓGICA</t>
  </si>
  <si>
    <t>19.1.3</t>
  </si>
  <si>
    <t>PROJETO HIDROSANITÁRIO</t>
  </si>
  <si>
    <t>19.1.4</t>
  </si>
  <si>
    <t>PROJETO DE ESTRUTURA METÁLCA</t>
  </si>
  <si>
    <t>19.1.5</t>
  </si>
  <si>
    <t>PROJETO DE PREVENÇÃO E COMBATE À INCÊNDIO (AVCB)</t>
  </si>
  <si>
    <t>ultimaln</t>
  </si>
  <si>
    <t>ULTIMO ITEM</t>
  </si>
  <si>
    <t>Material</t>
  </si>
  <si>
    <t>Mão de obra</t>
  </si>
  <si>
    <t>TOTAL GERAL DA OBRA</t>
  </si>
  <si>
    <t>VAZIO</t>
  </si>
  <si>
    <t>Valor do M2 da obra (custo)</t>
  </si>
  <si>
    <t>BDI</t>
  </si>
  <si>
    <t>BDI%</t>
  </si>
  <si>
    <t>Valor do M2 (BDI)</t>
  </si>
  <si>
    <t>TOTAL GERAL COM BDI</t>
  </si>
  <si>
    <t>Valor do M2 da obra (total)</t>
  </si>
  <si>
    <t>_______________________________________________________</t>
  </si>
  <si>
    <t>Cíntia Beatriz Dias da Silva - Presidente da Câmara Municipal</t>
  </si>
  <si>
    <t>Vinícius Andrade Santos - Engenheiro Civil</t>
  </si>
  <si>
    <t>Nome:</t>
  </si>
  <si>
    <t>Nelson Pereira de Brito</t>
  </si>
  <si>
    <t>Cargo:</t>
  </si>
  <si>
    <t>Prazo da Obra:</t>
  </si>
  <si>
    <t>Meses</t>
  </si>
  <si>
    <t>Proprietário:</t>
  </si>
  <si>
    <t>CÂMARA MUNICIPAL DE BONFINÓPOLIS DE MINAS - MG</t>
  </si>
  <si>
    <t>Objeto:</t>
  </si>
  <si>
    <t>CONSTRUÇÃO DE PRÉDIO PARA FUNCIONAMENTO DA CÂMARA</t>
  </si>
  <si>
    <t>Local:</t>
  </si>
  <si>
    <t>AV. ARGEMIRO BARBOSA DA SILVA, S/N - JARDIM PRIMAVERA</t>
  </si>
  <si>
    <t>Área:</t>
  </si>
  <si>
    <t>1244,18 M²</t>
  </si>
  <si>
    <t>CRONOGRAMA FÍSICO-FINANCEIRO</t>
  </si>
  <si>
    <t>ITEM</t>
  </si>
  <si>
    <t>DESCRIMINAÇÃO</t>
  </si>
  <si>
    <t>ETAPA</t>
  </si>
  <si>
    <t>Este item não faz parte do orçamento</t>
  </si>
  <si>
    <t xml:space="preserve">                                                                                                                                                                                                                                                                                                                                                                                                                                                                                                                                                                                                                                                                                                                                                                                                                                                                                                                                                                                                                                                </t>
  </si>
  <si>
    <t>RESUMO DO ORÇAMENTO</t>
  </si>
  <si>
    <t>TOTAL (R$)</t>
  </si>
  <si>
    <t>TOTAL (%)</t>
  </si>
  <si>
    <t>ACUMULADO (R$)</t>
  </si>
  <si>
    <t>ACUMULADO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</si>
</sst>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0;[Red]#,##0.00"/>
    <numFmt numFmtId="165" formatCode="&quot;R$&quot;#,##0.00"/>
    <numFmt numFmtId="166" formatCode="0;[Red]0"/>
    <numFmt numFmtId="167" formatCode="0&quot; mês&quot;"/>
    <numFmt numFmtId="168" formatCode="0&quot;º mês&quot;"/>
    <numFmt numFmtId="169" formatCode="_-[$R$-416]\ * #,##0.00_-;\-[$R$-416]\ * #,##0.00_-;_-[$R$-416]\ * &quot;-&quot;??_-;_-@_-"/>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name val="Arial"/>
      <family val="2"/>
    </font>
    <font>
      <b/>
      <sz val="11"/>
      <name val="Calibri"/>
      <family val="2"/>
      <scheme val="minor"/>
    </font>
    <font>
      <sz val="10"/>
      <color theme="1"/>
      <name val="Calibri"/>
      <family val="2"/>
      <scheme val="minor"/>
    </font>
    <font>
      <b/>
      <sz val="14"/>
      <color theme="1"/>
      <name val="Verdana"/>
      <family val="2"/>
    </font>
    <font>
      <b/>
      <sz val="10"/>
      <color theme="1"/>
      <name val="Verdana"/>
      <family val="2"/>
    </font>
    <font>
      <b/>
      <sz val="9"/>
      <color theme="1"/>
      <name val="Calibri"/>
      <family val="2"/>
      <scheme val="minor"/>
    </font>
    <font>
      <b/>
      <sz val="10"/>
      <name val="Arial"/>
      <family val="2"/>
    </font>
    <font>
      <b/>
      <sz val="16"/>
      <name val="Calibri"/>
      <family val="2"/>
      <scheme val="minor"/>
    </font>
    <font>
      <b/>
      <sz val="10"/>
      <name val="Calibri"/>
      <family val="2"/>
      <scheme val="minor"/>
    </font>
    <font>
      <sz val="10"/>
      <name val="Calibri"/>
      <family val="2"/>
      <scheme val="minor"/>
    </font>
    <font>
      <b/>
      <sz val="10"/>
      <color rgb="FF00B050"/>
      <name val="Calibri"/>
      <family val="2"/>
      <scheme val="minor"/>
    </font>
    <font>
      <sz val="9"/>
      <name val="Calibri"/>
      <family val="2"/>
      <scheme val="minor"/>
    </font>
    <font>
      <b/>
      <sz val="9"/>
      <name val="Calibri"/>
      <family val="2"/>
      <scheme val="minor"/>
    </font>
    <font>
      <b/>
      <sz val="10"/>
      <name val="Arial Narrow"/>
      <family val="2"/>
    </font>
    <font>
      <sz val="9"/>
      <color theme="0"/>
      <name val="Calibri"/>
      <family val="2"/>
      <scheme val="minor"/>
    </font>
    <font>
      <b/>
      <sz val="10"/>
      <color theme="0"/>
      <name val="Calibri"/>
      <family val="2"/>
      <scheme val="minor"/>
    </font>
    <font>
      <sz val="10"/>
      <color theme="0"/>
      <name val="Calibri"/>
      <family val="2"/>
      <scheme val="minor"/>
    </font>
    <font>
      <b/>
      <sz val="12"/>
      <name val="Calibri"/>
      <family val="2"/>
      <scheme val="minor"/>
    </font>
    <font>
      <b/>
      <sz val="14"/>
      <color rgb="FF00B050"/>
      <name val="Calibri"/>
      <family val="2"/>
      <scheme val="minor"/>
    </font>
    <font>
      <b/>
      <sz val="10"/>
      <color theme="0" tint="-0.14999847407452621"/>
      <name val="Calibri"/>
      <family val="2"/>
      <scheme val="minor"/>
    </font>
    <font>
      <sz val="11"/>
      <color theme="1"/>
      <name val="Arial Narrow"/>
      <family val="2"/>
    </font>
    <font>
      <sz val="11"/>
      <color rgb="FF000000"/>
      <name val="Calibri"/>
      <family val="2"/>
    </font>
    <font>
      <b/>
      <sz val="14"/>
      <color rgb="FF000000"/>
      <name val="Arial Narrow"/>
      <family val="2"/>
    </font>
    <font>
      <b/>
      <sz val="11"/>
      <color rgb="FF000000"/>
      <name val="Arial Narrow"/>
      <family val="2"/>
    </font>
    <font>
      <sz val="11"/>
      <color rgb="FF000000"/>
      <name val="Arial Narrow"/>
      <family val="2"/>
    </font>
    <font>
      <b/>
      <sz val="11"/>
      <color theme="1"/>
      <name val="Arial Narrow"/>
      <family val="2"/>
    </font>
    <font>
      <b/>
      <i/>
      <sz val="12"/>
      <color theme="1"/>
      <name val="Arial Narrow"/>
      <family val="2"/>
    </font>
    <font>
      <b/>
      <sz val="12"/>
      <color theme="1"/>
      <name val="Arial Narrow"/>
      <family val="2"/>
    </font>
    <font>
      <i/>
      <sz val="11"/>
      <color theme="1"/>
      <name val="Arial Narrow"/>
      <family val="2"/>
    </font>
    <font>
      <sz val="11"/>
      <color theme="1"/>
      <name val="Calibri"/>
      <family val="2"/>
    </font>
    <font>
      <b/>
      <i/>
      <sz val="18"/>
      <color theme="1"/>
      <name val="Arial Narrow"/>
      <family val="2"/>
    </font>
    <font>
      <b/>
      <i/>
      <sz val="16"/>
      <color theme="1"/>
      <name val="Arial Narrow"/>
      <family val="2"/>
    </font>
    <font>
      <b/>
      <sz val="11"/>
      <color theme="0"/>
      <name val="Arial Narrow"/>
      <family val="2"/>
    </font>
    <font>
      <b/>
      <sz val="14"/>
      <color theme="1"/>
      <name val="Arial Narrow"/>
      <family val="2"/>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3"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0" fontId="5" fillId="0" borderId="0"/>
    <xf numFmtId="0" fontId="26" fillId="0" borderId="0"/>
  </cellStyleXfs>
  <cellXfs count="255">
    <xf numFmtId="0" fontId="0" fillId="0" borderId="0" xfId="0"/>
    <xf numFmtId="0" fontId="0" fillId="2" borderId="1" xfId="0" applyFont="1" applyFill="1" applyBorder="1" applyAlignment="1" applyProtection="1">
      <alignment vertical="center"/>
      <protection locked="0"/>
    </xf>
    <xf numFmtId="0" fontId="0" fillId="2" borderId="2" xfId="0" applyFont="1" applyFill="1" applyBorder="1" applyAlignment="1" applyProtection="1">
      <alignment vertical="center"/>
      <protection locked="0"/>
    </xf>
    <xf numFmtId="0" fontId="4" fillId="2" borderId="2" xfId="0" applyFont="1" applyFill="1" applyBorder="1" applyAlignment="1" applyProtection="1">
      <alignment vertical="center"/>
      <protection locked="0"/>
    </xf>
    <xf numFmtId="0" fontId="6" fillId="2" borderId="2" xfId="2" applyFont="1" applyFill="1" applyBorder="1" applyAlignment="1" applyProtection="1">
      <alignment vertical="center"/>
      <protection locked="0"/>
    </xf>
    <xf numFmtId="0" fontId="6" fillId="2" borderId="3" xfId="2" applyFont="1" applyFill="1" applyBorder="1" applyAlignment="1" applyProtection="1">
      <alignment horizontal="right" vertical="center"/>
      <protection locked="0"/>
    </xf>
    <xf numFmtId="0" fontId="6" fillId="2" borderId="1" xfId="2" applyFont="1" applyFill="1" applyBorder="1" applyAlignment="1" applyProtection="1">
      <alignment horizontal="center" vertical="center"/>
      <protection locked="0"/>
    </xf>
    <xf numFmtId="0" fontId="6" fillId="2" borderId="2" xfId="2" applyFont="1" applyFill="1" applyBorder="1" applyAlignment="1" applyProtection="1">
      <alignment horizontal="center" vertical="center"/>
      <protection locked="0"/>
    </xf>
    <xf numFmtId="0" fontId="6" fillId="2" borderId="3" xfId="2"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6" fillId="2" borderId="0" xfId="2" applyFont="1" applyFill="1" applyBorder="1" applyAlignment="1" applyProtection="1">
      <alignment vertical="center"/>
      <protection locked="0"/>
    </xf>
    <xf numFmtId="0" fontId="6" fillId="2" borderId="0" xfId="2" applyFont="1" applyFill="1" applyBorder="1" applyAlignment="1" applyProtection="1">
      <alignment horizontal="center" vertical="center"/>
      <protection locked="0"/>
    </xf>
    <xf numFmtId="0" fontId="4" fillId="2" borderId="0" xfId="0" applyFont="1" applyFill="1" applyBorder="1" applyAlignment="1" applyProtection="1">
      <alignment horizontal="right" vertical="center"/>
      <protection locked="0"/>
    </xf>
    <xf numFmtId="0" fontId="6" fillId="2" borderId="5" xfId="2" applyFont="1" applyFill="1" applyBorder="1" applyAlignment="1" applyProtection="1">
      <alignment vertical="center"/>
      <protection locked="0"/>
    </xf>
    <xf numFmtId="0" fontId="6" fillId="2" borderId="6" xfId="2" applyFont="1" applyFill="1" applyBorder="1" applyAlignment="1" applyProtection="1">
      <alignment horizontal="center" vertical="center"/>
      <protection locked="0"/>
    </xf>
    <xf numFmtId="0" fontId="6" fillId="2" borderId="7" xfId="2" applyFont="1" applyFill="1" applyBorder="1" applyAlignment="1" applyProtection="1">
      <alignment horizontal="center" vertical="center"/>
      <protection locked="0"/>
    </xf>
    <xf numFmtId="0" fontId="6" fillId="2" borderId="8" xfId="2" applyFont="1" applyFill="1" applyBorder="1" applyAlignment="1" applyProtection="1">
      <alignment horizontal="left" vertical="center"/>
      <protection locked="0"/>
    </xf>
    <xf numFmtId="0" fontId="8" fillId="0" borderId="0" xfId="0" applyFont="1" applyAlignment="1">
      <alignment horizontal="center" vertical="center"/>
    </xf>
    <xf numFmtId="0" fontId="0" fillId="2" borderId="5" xfId="0" applyFont="1" applyFill="1" applyBorder="1" applyAlignment="1" applyProtection="1">
      <alignment vertical="center"/>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17" fontId="6" fillId="2" borderId="8" xfId="2" applyNumberFormat="1" applyFont="1" applyFill="1" applyBorder="1" applyAlignment="1" applyProtection="1">
      <alignment horizontal="left" vertical="center"/>
      <protection locked="0"/>
    </xf>
    <xf numFmtId="0" fontId="9" fillId="0" borderId="0" xfId="0" applyFont="1" applyAlignment="1">
      <alignment horizontal="center" vertical="center"/>
    </xf>
    <xf numFmtId="0" fontId="2" fillId="2" borderId="5" xfId="0" applyFont="1" applyFill="1" applyBorder="1" applyAlignment="1" applyProtection="1">
      <alignment vertical="center"/>
      <protection locked="0"/>
    </xf>
    <xf numFmtId="0" fontId="10" fillId="2" borderId="6"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2" fontId="6" fillId="3" borderId="8" xfId="2"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0" xfId="0" applyFont="1" applyFill="1" applyBorder="1" applyAlignment="1" applyProtection="1">
      <alignment vertical="center"/>
      <protection locked="0"/>
    </xf>
    <xf numFmtId="0" fontId="11" fillId="2" borderId="5" xfId="0" applyFont="1" applyFill="1" applyBorder="1" applyAlignment="1" applyProtection="1">
      <alignment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6" fillId="3" borderId="8" xfId="2"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12" fillId="2" borderId="10" xfId="2" applyFont="1" applyFill="1" applyBorder="1" applyAlignment="1" applyProtection="1">
      <alignment vertical="center"/>
      <protection locked="0"/>
    </xf>
    <xf numFmtId="0" fontId="12" fillId="2" borderId="10" xfId="2" applyFont="1" applyFill="1" applyBorder="1" applyAlignment="1" applyProtection="1">
      <alignment horizontal="center" vertical="center"/>
      <protection locked="0"/>
    </xf>
    <xf numFmtId="0" fontId="4" fillId="2" borderId="10" xfId="0" applyFont="1" applyFill="1" applyBorder="1" applyAlignment="1" applyProtection="1">
      <alignment horizontal="right" vertical="center"/>
      <protection locked="0"/>
    </xf>
    <xf numFmtId="0" fontId="6" fillId="2" borderId="11" xfId="0" applyFont="1" applyFill="1" applyBorder="1" applyAlignment="1" applyProtection="1">
      <alignment vertical="center"/>
      <protection locked="0"/>
    </xf>
    <xf numFmtId="0" fontId="6" fillId="2" borderId="12"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3" borderId="14" xfId="2" applyFont="1" applyFill="1" applyBorder="1" applyAlignment="1" applyProtection="1">
      <alignment horizontal="center" vertical="center"/>
      <protection locked="0"/>
    </xf>
    <xf numFmtId="0" fontId="13" fillId="4" borderId="15" xfId="2" applyFont="1" applyFill="1" applyBorder="1" applyAlignment="1" applyProtection="1">
      <alignment vertical="center"/>
      <protection hidden="1"/>
    </xf>
    <xf numFmtId="0" fontId="13" fillId="4" borderId="16" xfId="2" applyFont="1" applyFill="1" applyBorder="1" applyAlignment="1" applyProtection="1">
      <alignment vertical="center"/>
      <protection hidden="1"/>
    </xf>
    <xf numFmtId="0" fontId="6" fillId="4" borderId="17" xfId="2" applyFont="1" applyFill="1" applyBorder="1" applyAlignment="1" applyProtection="1">
      <alignment horizontal="right" vertical="center"/>
      <protection hidden="1"/>
    </xf>
    <xf numFmtId="10" fontId="6" fillId="4" borderId="17" xfId="2" applyNumberFormat="1" applyFont="1" applyFill="1" applyBorder="1" applyAlignment="1" applyProtection="1">
      <alignment horizontal="right" vertical="center"/>
      <protection hidden="1"/>
    </xf>
    <xf numFmtId="0" fontId="13" fillId="5" borderId="6" xfId="2" applyFont="1" applyFill="1" applyBorder="1" applyAlignment="1" applyProtection="1">
      <alignment horizontal="center" vertical="center"/>
      <protection hidden="1"/>
    </xf>
    <xf numFmtId="0" fontId="13" fillId="5" borderId="7" xfId="2" applyFont="1" applyFill="1" applyBorder="1" applyAlignment="1" applyProtection="1">
      <alignment horizontal="center" vertical="center"/>
      <protection hidden="1"/>
    </xf>
    <xf numFmtId="0" fontId="13" fillId="5" borderId="18" xfId="2" applyFont="1" applyFill="1" applyBorder="1" applyAlignment="1" applyProtection="1">
      <alignment horizontal="center" vertical="center"/>
      <protection hidden="1"/>
    </xf>
    <xf numFmtId="0" fontId="13" fillId="5" borderId="18" xfId="2" applyFont="1" applyFill="1" applyBorder="1" applyAlignment="1" applyProtection="1">
      <alignment horizontal="center" vertical="center" wrapText="1"/>
      <protection hidden="1"/>
    </xf>
    <xf numFmtId="0" fontId="13" fillId="5" borderId="7" xfId="2" applyFont="1" applyFill="1" applyBorder="1" applyAlignment="1" applyProtection="1">
      <alignment horizontal="right" vertical="center"/>
      <protection hidden="1"/>
    </xf>
    <xf numFmtId="0" fontId="13" fillId="5" borderId="19" xfId="2" applyFont="1" applyFill="1" applyBorder="1" applyAlignment="1" applyProtection="1">
      <alignment horizontal="center" vertical="center"/>
      <protection hidden="1"/>
    </xf>
    <xf numFmtId="0" fontId="14" fillId="5" borderId="7" xfId="2" applyFont="1" applyFill="1" applyBorder="1" applyAlignment="1" applyProtection="1">
      <alignment horizontal="center" vertical="center"/>
      <protection hidden="1"/>
    </xf>
    <xf numFmtId="0" fontId="13" fillId="5" borderId="19" xfId="2" applyFont="1" applyFill="1" applyBorder="1" applyAlignment="1" applyProtection="1">
      <alignment horizontal="center" vertical="center" wrapText="1"/>
      <protection hidden="1"/>
    </xf>
    <xf numFmtId="0" fontId="13" fillId="5" borderId="17" xfId="2" applyFont="1" applyFill="1" applyBorder="1" applyAlignment="1" applyProtection="1">
      <alignment horizontal="center" vertical="center"/>
      <protection hidden="1"/>
    </xf>
    <xf numFmtId="0" fontId="13" fillId="5" borderId="17" xfId="2" applyFont="1" applyFill="1" applyBorder="1" applyAlignment="1" applyProtection="1">
      <alignment horizontal="center" vertical="center" wrapText="1"/>
      <protection hidden="1"/>
    </xf>
    <xf numFmtId="0" fontId="13" fillId="6" borderId="6" xfId="2" applyNumberFormat="1" applyFont="1" applyFill="1" applyBorder="1" applyAlignment="1" applyProtection="1">
      <alignment horizontal="center" vertical="center" wrapText="1"/>
      <protection hidden="1"/>
    </xf>
    <xf numFmtId="1" fontId="13" fillId="3" borderId="7" xfId="2" applyNumberFormat="1" applyFont="1" applyFill="1" applyBorder="1" applyAlignment="1" applyProtection="1">
      <alignment horizontal="center" vertical="center" wrapText="1"/>
      <protection locked="0"/>
    </xf>
    <xf numFmtId="164" fontId="13" fillId="7" borderId="7" xfId="2" applyNumberFormat="1" applyFont="1" applyFill="1" applyBorder="1" applyAlignment="1" applyProtection="1">
      <alignment horizontal="left" vertical="center" wrapText="1"/>
      <protection hidden="1"/>
    </xf>
    <xf numFmtId="164" fontId="13" fillId="7" borderId="7" xfId="2" applyNumberFormat="1" applyFont="1" applyFill="1" applyBorder="1" applyAlignment="1" applyProtection="1">
      <alignment horizontal="center" vertical="center" wrapText="1"/>
      <protection hidden="1"/>
    </xf>
    <xf numFmtId="164" fontId="13" fillId="7" borderId="7" xfId="2" applyNumberFormat="1" applyFont="1" applyFill="1" applyBorder="1" applyAlignment="1" applyProtection="1">
      <alignment horizontal="right" vertical="center" wrapText="1"/>
      <protection hidden="1"/>
    </xf>
    <xf numFmtId="0" fontId="6" fillId="7" borderId="7" xfId="0" applyFont="1" applyFill="1" applyBorder="1" applyAlignment="1" applyProtection="1">
      <alignment horizontal="right" vertical="center" wrapText="1"/>
      <protection hidden="1"/>
    </xf>
    <xf numFmtId="2" fontId="13" fillId="3" borderId="7" xfId="2" applyNumberFormat="1" applyFont="1" applyFill="1" applyBorder="1" applyAlignment="1" applyProtection="1">
      <alignment horizontal="right" vertical="center" wrapText="1"/>
      <protection locked="0"/>
    </xf>
    <xf numFmtId="164" fontId="13" fillId="7" borderId="7" xfId="2" applyNumberFormat="1" applyFont="1" applyFill="1" applyBorder="1" applyAlignment="1" applyProtection="1">
      <alignment vertical="center" wrapText="1"/>
      <protection hidden="1"/>
    </xf>
    <xf numFmtId="49" fontId="13" fillId="6" borderId="7" xfId="2" applyNumberFormat="1" applyFont="1" applyFill="1" applyBorder="1" applyAlignment="1" applyProtection="1">
      <alignment horizontal="center" vertical="center" wrapText="1"/>
      <protection hidden="1"/>
    </xf>
    <xf numFmtId="0" fontId="13" fillId="6" borderId="7" xfId="2" applyFont="1" applyFill="1" applyBorder="1" applyAlignment="1" applyProtection="1">
      <alignment horizontal="left" vertical="center" wrapText="1"/>
      <protection locked="0"/>
    </xf>
    <xf numFmtId="0" fontId="13" fillId="6" borderId="7" xfId="2" applyFont="1" applyFill="1" applyBorder="1" applyAlignment="1" applyProtection="1">
      <alignment vertical="center" wrapText="1"/>
      <protection hidden="1"/>
    </xf>
    <xf numFmtId="0" fontId="13" fillId="6" borderId="7" xfId="2" applyFont="1" applyFill="1" applyBorder="1" applyAlignment="1" applyProtection="1">
      <alignment horizontal="right" vertical="center" wrapText="1"/>
      <protection hidden="1"/>
    </xf>
    <xf numFmtId="0" fontId="13" fillId="6" borderId="20" xfId="2" applyFont="1" applyFill="1" applyBorder="1" applyAlignment="1" applyProtection="1">
      <alignment horizontal="right" vertical="center" wrapText="1"/>
      <protection hidden="1"/>
    </xf>
    <xf numFmtId="164" fontId="15" fillId="6" borderId="20" xfId="2" applyNumberFormat="1" applyFont="1" applyFill="1" applyBorder="1" applyAlignment="1" applyProtection="1">
      <alignment vertical="center" wrapText="1"/>
      <protection hidden="1"/>
    </xf>
    <xf numFmtId="164" fontId="13" fillId="3" borderId="7" xfId="2" applyNumberFormat="1" applyFont="1" applyFill="1" applyBorder="1" applyAlignment="1" applyProtection="1">
      <alignment horizontal="right" vertical="center" wrapText="1"/>
      <protection locked="0"/>
    </xf>
    <xf numFmtId="1" fontId="16" fillId="3" borderId="7" xfId="2" applyNumberFormat="1" applyFont="1" applyFill="1" applyBorder="1" applyAlignment="1" applyProtection="1">
      <alignment horizontal="center" vertical="center" wrapText="1"/>
      <protection locked="0"/>
    </xf>
    <xf numFmtId="164" fontId="16" fillId="0" borderId="7" xfId="2" applyNumberFormat="1" applyFont="1" applyFill="1" applyBorder="1" applyAlignment="1" applyProtection="1">
      <alignment horizontal="left" vertical="center" wrapText="1"/>
      <protection hidden="1"/>
    </xf>
    <xf numFmtId="164" fontId="16" fillId="0" borderId="7" xfId="2" applyNumberFormat="1" applyFont="1" applyFill="1" applyBorder="1" applyAlignment="1" applyProtection="1">
      <alignment horizontal="center" vertical="center" wrapText="1"/>
      <protection hidden="1"/>
    </xf>
    <xf numFmtId="164" fontId="16" fillId="0" borderId="7" xfId="2" applyNumberFormat="1" applyFont="1" applyFill="1" applyBorder="1" applyAlignment="1" applyProtection="1">
      <alignment horizontal="right" vertical="center" wrapText="1"/>
      <protection hidden="1"/>
    </xf>
    <xf numFmtId="164" fontId="16" fillId="3" borderId="15" xfId="2" applyNumberFormat="1" applyFont="1" applyFill="1" applyBorder="1" applyAlignment="1" applyProtection="1">
      <alignment horizontal="right" vertical="center" wrapText="1"/>
      <protection locked="0"/>
    </xf>
    <xf numFmtId="164" fontId="16" fillId="0" borderId="15" xfId="2" applyNumberFormat="1" applyFont="1" applyFill="1" applyBorder="1" applyAlignment="1" applyProtection="1">
      <alignment horizontal="right" vertical="center" wrapText="1"/>
      <protection hidden="1"/>
    </xf>
    <xf numFmtId="164" fontId="14" fillId="2" borderId="7" xfId="2" applyNumberFormat="1" applyFont="1" applyFill="1" applyBorder="1" applyAlignment="1" applyProtection="1">
      <alignment horizontal="right" vertical="center" wrapText="1"/>
      <protection hidden="1"/>
    </xf>
    <xf numFmtId="164" fontId="16" fillId="0" borderId="7" xfId="2" applyNumberFormat="1" applyFont="1" applyFill="1" applyBorder="1" applyAlignment="1" applyProtection="1">
      <alignment vertical="center" wrapText="1"/>
      <protection hidden="1"/>
    </xf>
    <xf numFmtId="164" fontId="13" fillId="7" borderId="7" xfId="2" applyNumberFormat="1" applyFont="1" applyFill="1" applyBorder="1" applyAlignment="1" applyProtection="1">
      <alignment horizontal="left" vertical="center" wrapText="1"/>
      <protection locked="0"/>
    </xf>
    <xf numFmtId="164" fontId="13" fillId="7" borderId="7" xfId="2" applyNumberFormat="1" applyFont="1" applyFill="1" applyBorder="1" applyAlignment="1" applyProtection="1">
      <alignment horizontal="center" vertical="center" wrapText="1"/>
      <protection locked="0" hidden="1"/>
    </xf>
    <xf numFmtId="164" fontId="13" fillId="7" borderId="7" xfId="2" applyNumberFormat="1" applyFont="1" applyFill="1" applyBorder="1" applyAlignment="1" applyProtection="1">
      <alignment horizontal="center" vertical="center" wrapText="1"/>
      <protection locked="0"/>
    </xf>
    <xf numFmtId="164" fontId="16" fillId="0" borderId="7" xfId="2" applyNumberFormat="1" applyFont="1" applyFill="1" applyBorder="1" applyAlignment="1" applyProtection="1">
      <alignment horizontal="left" vertical="center" wrapText="1"/>
      <protection locked="0"/>
    </xf>
    <xf numFmtId="164" fontId="16" fillId="0" borderId="7" xfId="2" applyNumberFormat="1" applyFont="1" applyFill="1" applyBorder="1" applyAlignment="1" applyProtection="1">
      <alignment horizontal="center" vertical="center" wrapText="1"/>
      <protection locked="0" hidden="1"/>
    </xf>
    <xf numFmtId="164" fontId="16" fillId="3" borderId="7" xfId="2" applyNumberFormat="1" applyFont="1" applyFill="1" applyBorder="1" applyAlignment="1" applyProtection="1">
      <alignment horizontal="right" vertical="center" wrapText="1"/>
      <protection locked="0"/>
    </xf>
    <xf numFmtId="164" fontId="13" fillId="7" borderId="7" xfId="2" applyNumberFormat="1" applyFont="1" applyFill="1" applyBorder="1" applyAlignment="1" applyProtection="1">
      <alignment vertical="center"/>
      <protection hidden="1"/>
    </xf>
    <xf numFmtId="164" fontId="16" fillId="0" borderId="7" xfId="2" applyNumberFormat="1" applyFont="1" applyFill="1" applyBorder="1" applyAlignment="1" applyProtection="1">
      <alignment vertical="center"/>
      <protection hidden="1"/>
    </xf>
    <xf numFmtId="49" fontId="13" fillId="6" borderId="7" xfId="2" applyNumberFormat="1" applyFont="1" applyFill="1" applyBorder="1" applyAlignment="1" applyProtection="1">
      <alignment horizontal="center" vertical="center" wrapText="1"/>
      <protection locked="0"/>
    </xf>
    <xf numFmtId="164" fontId="17" fillId="3" borderId="7" xfId="2" applyNumberFormat="1" applyFont="1" applyFill="1" applyBorder="1" applyAlignment="1" applyProtection="1">
      <alignment horizontal="right" vertical="center" wrapText="1"/>
      <protection locked="0"/>
    </xf>
    <xf numFmtId="0" fontId="16" fillId="3" borderId="7" xfId="2" applyNumberFormat="1" applyFont="1" applyFill="1" applyBorder="1" applyAlignment="1" applyProtection="1">
      <alignment horizontal="center" vertical="center" wrapText="1"/>
      <protection locked="0"/>
    </xf>
    <xf numFmtId="164" fontId="16" fillId="0" borderId="20" xfId="2" applyNumberFormat="1" applyFont="1" applyFill="1" applyBorder="1" applyAlignment="1" applyProtection="1">
      <alignment horizontal="right" vertical="center" wrapText="1"/>
      <protection hidden="1"/>
    </xf>
    <xf numFmtId="164" fontId="14" fillId="2" borderId="20" xfId="2" applyNumberFormat="1" applyFont="1" applyFill="1" applyBorder="1" applyAlignment="1" applyProtection="1">
      <alignment horizontal="right" vertical="center" wrapText="1"/>
      <protection hidden="1"/>
    </xf>
    <xf numFmtId="164" fontId="16" fillId="0" borderId="20" xfId="2" applyNumberFormat="1" applyFont="1" applyFill="1" applyBorder="1" applyAlignment="1" applyProtection="1">
      <alignment vertical="center" wrapText="1"/>
      <protection hidden="1"/>
    </xf>
    <xf numFmtId="2" fontId="14" fillId="0" borderId="15" xfId="2" applyNumberFormat="1" applyFont="1" applyFill="1" applyBorder="1" applyAlignment="1" applyProtection="1">
      <alignment horizontal="right" vertical="center" wrapText="1"/>
      <protection hidden="1"/>
    </xf>
    <xf numFmtId="2" fontId="14" fillId="0" borderId="20" xfId="2" applyNumberFormat="1" applyFont="1" applyFill="1" applyBorder="1" applyAlignment="1" applyProtection="1">
      <alignment horizontal="right" vertical="center" wrapText="1"/>
      <protection hidden="1"/>
    </xf>
    <xf numFmtId="1" fontId="13" fillId="3" borderId="18" xfId="2" applyNumberFormat="1" applyFont="1" applyFill="1" applyBorder="1" applyAlignment="1" applyProtection="1">
      <alignment horizontal="center" vertical="center" wrapText="1"/>
      <protection locked="0"/>
    </xf>
    <xf numFmtId="0" fontId="13" fillId="6" borderId="20" xfId="2" applyFont="1" applyFill="1" applyBorder="1" applyAlignment="1" applyProtection="1">
      <alignment horizontal="right" vertical="center"/>
      <protection hidden="1"/>
    </xf>
    <xf numFmtId="164" fontId="15" fillId="6" borderId="20" xfId="2" applyNumberFormat="1" applyFont="1" applyFill="1" applyBorder="1" applyAlignment="1" applyProtection="1">
      <alignment vertical="center"/>
      <protection hidden="1"/>
    </xf>
    <xf numFmtId="2" fontId="13" fillId="7" borderId="7" xfId="2" applyNumberFormat="1" applyFont="1" applyFill="1" applyBorder="1" applyAlignment="1" applyProtection="1">
      <alignment horizontal="right" vertical="center" wrapText="1"/>
      <protection hidden="1"/>
    </xf>
    <xf numFmtId="0" fontId="18" fillId="6" borderId="7" xfId="2" applyFont="1" applyFill="1" applyBorder="1" applyAlignment="1" applyProtection="1">
      <alignment horizontal="left" vertical="center" wrapText="1"/>
      <protection locked="0"/>
    </xf>
    <xf numFmtId="0" fontId="18" fillId="6" borderId="7" xfId="2" applyFont="1" applyFill="1" applyBorder="1" applyAlignment="1" applyProtection="1">
      <alignment vertical="center" wrapText="1"/>
      <protection hidden="1"/>
    </xf>
    <xf numFmtId="0" fontId="18" fillId="6" borderId="7" xfId="2" applyFont="1" applyFill="1" applyBorder="1" applyAlignment="1" applyProtection="1">
      <alignment horizontal="right" vertical="center" wrapText="1"/>
      <protection hidden="1"/>
    </xf>
    <xf numFmtId="0" fontId="18" fillId="6" borderId="20" xfId="2" applyFont="1" applyFill="1" applyBorder="1" applyAlignment="1" applyProtection="1">
      <alignment horizontal="right" vertical="center" wrapText="1"/>
      <protection hidden="1"/>
    </xf>
    <xf numFmtId="0" fontId="6" fillId="3" borderId="7" xfId="0" applyFont="1" applyFill="1" applyBorder="1" applyAlignment="1" applyProtection="1">
      <alignment horizontal="right" vertical="center" wrapText="1"/>
      <protection locked="0"/>
    </xf>
    <xf numFmtId="0" fontId="13" fillId="6" borderId="6" xfId="2" applyNumberFormat="1" applyFont="1" applyFill="1" applyBorder="1" applyAlignment="1" applyProtection="1">
      <alignment horizontal="center" vertical="center"/>
      <protection hidden="1"/>
    </xf>
    <xf numFmtId="1" fontId="13" fillId="3" borderId="7" xfId="2" applyNumberFormat="1" applyFont="1" applyFill="1" applyBorder="1" applyAlignment="1" applyProtection="1">
      <alignment horizontal="center" vertical="center"/>
      <protection locked="0"/>
    </xf>
    <xf numFmtId="0" fontId="6" fillId="7" borderId="7" xfId="0" applyFont="1" applyFill="1" applyBorder="1" applyAlignment="1" applyProtection="1">
      <alignment horizontal="right" vertical="center"/>
      <protection hidden="1"/>
    </xf>
    <xf numFmtId="164" fontId="13" fillId="3" borderId="7" xfId="2" applyNumberFormat="1" applyFont="1" applyFill="1" applyBorder="1" applyAlignment="1" applyProtection="1">
      <alignment horizontal="right" vertical="center"/>
      <protection locked="0"/>
    </xf>
    <xf numFmtId="1" fontId="16" fillId="3" borderId="7" xfId="2" applyNumberFormat="1" applyFont="1" applyFill="1" applyBorder="1" applyAlignment="1" applyProtection="1">
      <alignment horizontal="center" vertical="center"/>
      <protection locked="0"/>
    </xf>
    <xf numFmtId="164" fontId="16" fillId="0" borderId="15" xfId="2" applyNumberFormat="1" applyFont="1" applyFill="1" applyBorder="1" applyAlignment="1" applyProtection="1">
      <alignment horizontal="right" vertical="center"/>
      <protection hidden="1"/>
    </xf>
    <xf numFmtId="164" fontId="16" fillId="2" borderId="20" xfId="2" applyNumberFormat="1" applyFont="1" applyFill="1" applyBorder="1" applyAlignment="1" applyProtection="1">
      <alignment vertical="center" wrapText="1"/>
      <protection hidden="1"/>
    </xf>
    <xf numFmtId="2" fontId="14" fillId="2" borderId="20" xfId="2" applyNumberFormat="1" applyFont="1" applyFill="1" applyBorder="1" applyAlignment="1" applyProtection="1">
      <alignment horizontal="right" vertical="center" wrapText="1"/>
      <protection hidden="1"/>
    </xf>
    <xf numFmtId="49" fontId="13" fillId="6" borderId="7" xfId="2" applyNumberFormat="1" applyFont="1" applyFill="1" applyBorder="1" applyAlignment="1" applyProtection="1">
      <alignment horizontal="center" vertical="center"/>
      <protection hidden="1"/>
    </xf>
    <xf numFmtId="0" fontId="13" fillId="6" borderId="7" xfId="2" applyFont="1" applyFill="1" applyBorder="1" applyAlignment="1" applyProtection="1">
      <alignment vertical="center"/>
      <protection hidden="1"/>
    </xf>
    <xf numFmtId="0" fontId="13" fillId="6" borderId="7" xfId="2" applyFont="1" applyFill="1" applyBorder="1" applyAlignment="1" applyProtection="1">
      <alignment horizontal="right" vertical="center"/>
      <protection hidden="1"/>
    </xf>
    <xf numFmtId="164" fontId="16" fillId="0" borderId="7" xfId="2" applyNumberFormat="1" applyFont="1" applyFill="1" applyBorder="1" applyAlignment="1" applyProtection="1">
      <alignment horizontal="center" vertical="center" wrapText="1"/>
      <protection locked="0"/>
    </xf>
    <xf numFmtId="0" fontId="13" fillId="2" borderId="0" xfId="2" applyNumberFormat="1" applyFont="1" applyFill="1" applyBorder="1" applyAlignment="1" applyProtection="1">
      <alignment horizontal="center" vertical="center" wrapText="1"/>
      <protection hidden="1"/>
    </xf>
    <xf numFmtId="0" fontId="19" fillId="2" borderId="0" xfId="2" applyNumberFormat="1" applyFont="1" applyFill="1" applyBorder="1" applyAlignment="1" applyProtection="1">
      <alignment horizontal="center" vertical="center" wrapText="1"/>
      <protection locked="0"/>
    </xf>
    <xf numFmtId="0" fontId="20" fillId="2" borderId="0" xfId="2" applyFont="1" applyFill="1" applyBorder="1" applyAlignment="1" applyProtection="1">
      <alignment horizontal="left" vertical="center" wrapText="1"/>
      <protection hidden="1"/>
    </xf>
    <xf numFmtId="164" fontId="16" fillId="2" borderId="0" xfId="2" applyNumberFormat="1" applyFont="1" applyFill="1" applyBorder="1" applyAlignment="1" applyProtection="1">
      <alignment horizontal="center" vertical="center" wrapText="1"/>
      <protection hidden="1"/>
    </xf>
    <xf numFmtId="164" fontId="16" fillId="2" borderId="0" xfId="2" applyNumberFormat="1" applyFont="1" applyFill="1" applyBorder="1" applyAlignment="1" applyProtection="1">
      <alignment horizontal="right" vertical="center" wrapText="1"/>
      <protection hidden="1"/>
    </xf>
    <xf numFmtId="164" fontId="21" fillId="2" borderId="0" xfId="2" applyNumberFormat="1" applyFont="1" applyFill="1" applyBorder="1" applyAlignment="1" applyProtection="1">
      <alignment horizontal="right" vertical="center" wrapText="1"/>
      <protection hidden="1"/>
    </xf>
    <xf numFmtId="164" fontId="14" fillId="2" borderId="7" xfId="2" applyNumberFormat="1" applyFont="1" applyFill="1" applyBorder="1" applyAlignment="1" applyProtection="1">
      <alignment horizontal="center" vertical="center" wrapText="1"/>
      <protection hidden="1"/>
    </xf>
    <xf numFmtId="164" fontId="19" fillId="2" borderId="0" xfId="2" applyNumberFormat="1" applyFont="1" applyFill="1" applyBorder="1" applyAlignment="1" applyProtection="1">
      <alignment vertical="center" wrapText="1"/>
      <protection hidden="1"/>
    </xf>
    <xf numFmtId="0" fontId="13" fillId="6" borderId="21" xfId="2" applyNumberFormat="1" applyFont="1" applyFill="1" applyBorder="1" applyAlignment="1" applyProtection="1">
      <alignment vertical="center" wrapText="1"/>
      <protection hidden="1"/>
    </xf>
    <xf numFmtId="0" fontId="13" fillId="6" borderId="22" xfId="2" applyNumberFormat="1" applyFont="1" applyFill="1" applyBorder="1" applyAlignment="1" applyProtection="1">
      <alignment vertical="center" wrapText="1"/>
      <protection hidden="1"/>
    </xf>
    <xf numFmtId="0" fontId="13" fillId="6" borderId="7" xfId="2" applyFont="1" applyFill="1" applyBorder="1" applyAlignment="1" applyProtection="1">
      <alignment horizontal="left" vertical="center" wrapText="1"/>
      <protection hidden="1"/>
    </xf>
    <xf numFmtId="0" fontId="13" fillId="6" borderId="7" xfId="2" applyFont="1" applyFill="1" applyBorder="1" applyAlignment="1" applyProtection="1">
      <alignment horizontal="center" vertical="center" wrapText="1"/>
      <protection hidden="1"/>
    </xf>
    <xf numFmtId="164" fontId="22" fillId="6" borderId="7" xfId="2" applyNumberFormat="1" applyFont="1" applyFill="1" applyBorder="1" applyAlignment="1" applyProtection="1">
      <alignment vertical="center" wrapText="1"/>
      <protection hidden="1"/>
    </xf>
    <xf numFmtId="164" fontId="23" fillId="6" borderId="7" xfId="2" applyNumberFormat="1" applyFont="1" applyFill="1" applyBorder="1" applyAlignment="1" applyProtection="1">
      <alignment vertical="center" wrapText="1"/>
      <protection hidden="1"/>
    </xf>
    <xf numFmtId="0" fontId="13" fillId="0" borderId="17" xfId="2" applyFont="1" applyBorder="1" applyAlignment="1" applyProtection="1">
      <alignment horizontal="left" vertical="center" wrapText="1"/>
      <protection hidden="1"/>
    </xf>
    <xf numFmtId="0" fontId="20" fillId="0" borderId="17" xfId="2" applyFont="1" applyBorder="1" applyAlignment="1" applyProtection="1">
      <alignment horizontal="left" vertical="center" wrapText="1"/>
      <protection hidden="1"/>
    </xf>
    <xf numFmtId="0" fontId="14" fillId="0" borderId="15" xfId="2" applyFont="1" applyBorder="1" applyAlignment="1" applyProtection="1">
      <alignment horizontal="center" vertical="center" wrapText="1"/>
      <protection hidden="1"/>
    </xf>
    <xf numFmtId="0" fontId="14" fillId="0" borderId="16" xfId="2" applyFont="1" applyBorder="1" applyAlignment="1" applyProtection="1">
      <alignment horizontal="center" vertical="center" wrapText="1"/>
      <protection hidden="1"/>
    </xf>
    <xf numFmtId="0" fontId="14" fillId="0" borderId="23" xfId="2" applyFont="1" applyBorder="1" applyAlignment="1" applyProtection="1">
      <alignment horizontal="center" vertical="center" wrapText="1"/>
      <protection hidden="1"/>
    </xf>
    <xf numFmtId="0" fontId="14" fillId="0" borderId="23" xfId="2" applyFont="1" applyBorder="1" applyAlignment="1" applyProtection="1">
      <alignment horizontal="center" vertical="center" wrapText="1"/>
      <protection hidden="1"/>
    </xf>
    <xf numFmtId="165" fontId="13" fillId="0" borderId="17" xfId="2" applyNumberFormat="1" applyFont="1" applyBorder="1" applyAlignment="1" applyProtection="1">
      <alignment vertical="center" wrapText="1"/>
      <protection hidden="1"/>
    </xf>
    <xf numFmtId="0" fontId="24" fillId="6" borderId="21" xfId="2" applyNumberFormat="1" applyFont="1" applyFill="1" applyBorder="1" applyAlignment="1" applyProtection="1">
      <alignment vertical="center" wrapText="1"/>
      <protection hidden="1"/>
    </xf>
    <xf numFmtId="10" fontId="13" fillId="6" borderId="7" xfId="1" applyNumberFormat="1" applyFont="1" applyFill="1" applyBorder="1" applyAlignment="1" applyProtection="1">
      <alignment vertical="center" wrapText="1"/>
      <protection hidden="1"/>
    </xf>
    <xf numFmtId="0" fontId="13" fillId="6" borderId="20" xfId="2" applyFont="1" applyFill="1" applyBorder="1" applyAlignment="1" applyProtection="1">
      <alignment horizontal="center" vertical="center" wrapText="1"/>
      <protection hidden="1"/>
    </xf>
    <xf numFmtId="0" fontId="13" fillId="6" borderId="21" xfId="2" applyFont="1" applyFill="1" applyBorder="1" applyAlignment="1" applyProtection="1">
      <alignment horizontal="center" vertical="center" wrapText="1"/>
      <protection hidden="1"/>
    </xf>
    <xf numFmtId="0" fontId="13" fillId="6" borderId="22" xfId="2" applyFont="1" applyFill="1" applyBorder="1" applyAlignment="1" applyProtection="1">
      <alignment horizontal="center" vertical="center" wrapText="1"/>
      <protection hidden="1"/>
    </xf>
    <xf numFmtId="0" fontId="13" fillId="6" borderId="21" xfId="2" applyFont="1" applyFill="1" applyBorder="1" applyAlignment="1" applyProtection="1">
      <alignment horizontal="center" vertical="center" wrapText="1"/>
      <protection hidden="1"/>
    </xf>
    <xf numFmtId="164" fontId="23" fillId="6" borderId="20" xfId="2" applyNumberFormat="1" applyFont="1" applyFill="1" applyBorder="1" applyAlignment="1" applyProtection="1">
      <alignment vertical="center" wrapText="1"/>
      <protection hidden="1"/>
    </xf>
    <xf numFmtId="0" fontId="14" fillId="0" borderId="7" xfId="2" applyFont="1" applyBorder="1" applyAlignment="1" applyProtection="1">
      <alignment horizontal="left" vertical="center" wrapText="1"/>
      <protection hidden="1"/>
    </xf>
    <xf numFmtId="0" fontId="21" fillId="0" borderId="7" xfId="2" applyFont="1" applyBorder="1" applyAlignment="1" applyProtection="1">
      <alignment horizontal="left" vertical="center" wrapText="1"/>
      <protection hidden="1"/>
    </xf>
    <xf numFmtId="0" fontId="14" fillId="0" borderId="20" xfId="2" applyFont="1" applyBorder="1" applyAlignment="1" applyProtection="1">
      <alignment horizontal="center" vertical="center" wrapText="1"/>
      <protection hidden="1"/>
    </xf>
    <xf numFmtId="0" fontId="14" fillId="0" borderId="21" xfId="2" applyFont="1" applyBorder="1" applyAlignment="1" applyProtection="1">
      <alignment horizontal="center" vertical="center" wrapText="1"/>
      <protection hidden="1"/>
    </xf>
    <xf numFmtId="0" fontId="14" fillId="0" borderId="22" xfId="2" applyFont="1" applyBorder="1" applyAlignment="1" applyProtection="1">
      <alignment horizontal="center" vertical="center" wrapText="1"/>
      <protection hidden="1"/>
    </xf>
    <xf numFmtId="0" fontId="14" fillId="0" borderId="22" xfId="2" applyFont="1" applyBorder="1" applyAlignment="1" applyProtection="1">
      <alignment horizontal="center" vertical="center" wrapText="1"/>
      <protection hidden="1"/>
    </xf>
    <xf numFmtId="165" fontId="13" fillId="0" borderId="7" xfId="2" applyNumberFormat="1" applyFont="1" applyBorder="1" applyAlignment="1" applyProtection="1">
      <alignment vertical="center" wrapText="1"/>
      <protection hidden="1"/>
    </xf>
    <xf numFmtId="0" fontId="13" fillId="6" borderId="22" xfId="2" applyFont="1" applyFill="1" applyBorder="1" applyAlignment="1" applyProtection="1">
      <alignment horizontal="center" vertical="center" wrapText="1"/>
      <protection hidden="1"/>
    </xf>
    <xf numFmtId="0" fontId="14" fillId="2" borderId="6" xfId="2" applyFont="1" applyFill="1" applyBorder="1" applyAlignment="1" applyProtection="1">
      <alignment horizontal="center" vertical="center"/>
      <protection hidden="1"/>
    </xf>
    <xf numFmtId="166" fontId="14" fillId="2" borderId="7" xfId="2" applyNumberFormat="1" applyFont="1" applyFill="1" applyBorder="1" applyAlignment="1" applyProtection="1">
      <alignment horizontal="center" vertical="center"/>
      <protection hidden="1"/>
    </xf>
    <xf numFmtId="0" fontId="21" fillId="2" borderId="7" xfId="2" applyFont="1" applyFill="1" applyBorder="1" applyAlignment="1" applyProtection="1">
      <alignment horizontal="left" vertical="center"/>
      <protection hidden="1"/>
    </xf>
    <xf numFmtId="0" fontId="14" fillId="2" borderId="20" xfId="2" applyFont="1" applyFill="1" applyBorder="1" applyAlignment="1" applyProtection="1">
      <alignment horizontal="center" vertical="center"/>
      <protection hidden="1"/>
    </xf>
    <xf numFmtId="0" fontId="14" fillId="2" borderId="21" xfId="2" applyFont="1" applyFill="1" applyBorder="1" applyAlignment="1" applyProtection="1">
      <alignment horizontal="center" vertical="center"/>
      <protection hidden="1"/>
    </xf>
    <xf numFmtId="0" fontId="14" fillId="2" borderId="22" xfId="2" applyFont="1" applyFill="1" applyBorder="1" applyAlignment="1" applyProtection="1">
      <alignment horizontal="center" vertical="center"/>
      <protection hidden="1"/>
    </xf>
    <xf numFmtId="0" fontId="14" fillId="2" borderId="22" xfId="2" applyFont="1" applyFill="1" applyBorder="1" applyAlignment="1" applyProtection="1">
      <alignment horizontal="center" vertical="center"/>
      <protection hidden="1"/>
    </xf>
    <xf numFmtId="165" fontId="13" fillId="2" borderId="7" xfId="2" applyNumberFormat="1" applyFont="1" applyFill="1" applyBorder="1" applyAlignment="1" applyProtection="1">
      <alignment vertical="center"/>
      <protection hidden="1"/>
    </xf>
    <xf numFmtId="164" fontId="14" fillId="2" borderId="7" xfId="2" applyNumberFormat="1" applyFont="1" applyFill="1" applyBorder="1" applyAlignment="1" applyProtection="1">
      <alignment vertical="center"/>
      <protection hidden="1"/>
    </xf>
    <xf numFmtId="0" fontId="14" fillId="2" borderId="24" xfId="2" applyFont="1" applyFill="1" applyBorder="1" applyAlignment="1" applyProtection="1">
      <alignment horizontal="center" vertical="center"/>
      <protection locked="0"/>
    </xf>
    <xf numFmtId="166" fontId="14" fillId="2" borderId="25" xfId="2" applyNumberFormat="1" applyFont="1" applyFill="1" applyBorder="1" applyAlignment="1" applyProtection="1">
      <alignment horizontal="center" vertical="center"/>
      <protection locked="0"/>
    </xf>
    <xf numFmtId="0" fontId="16" fillId="2" borderId="25" xfId="2" applyFont="1" applyFill="1" applyBorder="1" applyAlignment="1" applyProtection="1">
      <alignment horizontal="right" vertical="center"/>
      <protection locked="0"/>
    </xf>
    <xf numFmtId="0" fontId="14" fillId="2" borderId="25" xfId="2" applyFont="1" applyFill="1" applyBorder="1" applyAlignment="1" applyProtection="1">
      <alignment horizontal="center" vertical="center"/>
      <protection locked="0"/>
    </xf>
    <xf numFmtId="0" fontId="14" fillId="2" borderId="26" xfId="2" applyFont="1" applyFill="1" applyBorder="1" applyAlignment="1" applyProtection="1">
      <alignment horizontal="center" vertical="center"/>
      <protection locked="0"/>
    </xf>
    <xf numFmtId="0" fontId="14" fillId="2" borderId="27" xfId="2" applyFont="1" applyFill="1" applyBorder="1" applyAlignment="1" applyProtection="1">
      <alignment horizontal="center" vertical="center"/>
      <protection locked="0"/>
    </xf>
    <xf numFmtId="0" fontId="14" fillId="2" borderId="0" xfId="2" applyFont="1" applyFill="1" applyBorder="1" applyAlignment="1" applyProtection="1">
      <alignment horizontal="center" vertical="center"/>
      <protection locked="0"/>
    </xf>
    <xf numFmtId="0" fontId="14" fillId="2" borderId="28" xfId="2"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left" vertical="center"/>
      <protection locked="0"/>
    </xf>
    <xf numFmtId="0" fontId="4" fillId="2" borderId="0" xfId="0" applyFont="1" applyFill="1" applyBorder="1" applyAlignment="1" applyProtection="1">
      <alignment vertical="center"/>
      <protection locked="0"/>
    </xf>
    <xf numFmtId="0" fontId="0" fillId="2" borderId="0" xfId="0" applyFont="1" applyFill="1" applyBorder="1" applyAlignment="1" applyProtection="1">
      <alignment horizontal="right" vertical="center"/>
      <protection locked="0"/>
    </xf>
    <xf numFmtId="0" fontId="0" fillId="2" borderId="28" xfId="0" applyFont="1" applyFill="1" applyBorder="1" applyAlignment="1" applyProtection="1">
      <alignment vertical="center"/>
      <protection locked="0"/>
    </xf>
    <xf numFmtId="0" fontId="4" fillId="2" borderId="0" xfId="0" applyFont="1" applyFill="1" applyBorder="1" applyAlignment="1" applyProtection="1">
      <alignment horizontal="left" vertical="center"/>
      <protection locked="0"/>
    </xf>
    <xf numFmtId="0" fontId="4" fillId="2" borderId="0" xfId="0" applyFont="1" applyFill="1" applyBorder="1" applyAlignment="1" applyProtection="1">
      <alignment vertical="center" wrapText="1"/>
      <protection locked="0"/>
    </xf>
    <xf numFmtId="0" fontId="4" fillId="2" borderId="28" xfId="0" applyFont="1" applyFill="1" applyBorder="1" applyAlignment="1" applyProtection="1">
      <alignment vertical="center"/>
      <protection locked="0"/>
    </xf>
    <xf numFmtId="0" fontId="14" fillId="2" borderId="0"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3" fillId="2" borderId="10" xfId="0" applyFont="1" applyFill="1" applyBorder="1" applyAlignment="1" applyProtection="1">
      <alignment horizontal="left" vertical="center"/>
      <protection locked="0"/>
    </xf>
    <xf numFmtId="0" fontId="4" fillId="2" borderId="10" xfId="0" applyFont="1" applyFill="1" applyBorder="1" applyAlignment="1" applyProtection="1">
      <alignment vertical="center"/>
      <protection locked="0"/>
    </xf>
    <xf numFmtId="0" fontId="0" fillId="2" borderId="10" xfId="0" applyFont="1" applyFill="1" applyBorder="1" applyAlignment="1" applyProtection="1">
      <alignment horizontal="right" vertical="center"/>
      <protection locked="0"/>
    </xf>
    <xf numFmtId="0" fontId="0" fillId="2" borderId="30" xfId="0" applyFont="1" applyFill="1" applyBorder="1" applyAlignment="1" applyProtection="1">
      <alignment vertical="center"/>
      <protection locked="0"/>
    </xf>
    <xf numFmtId="0" fontId="13" fillId="5" borderId="18" xfId="2" applyFont="1" applyFill="1" applyBorder="1" applyAlignment="1" applyProtection="1">
      <alignment horizontal="right" vertical="center"/>
      <protection hidden="1"/>
    </xf>
    <xf numFmtId="0" fontId="13" fillId="5" borderId="19" xfId="2" applyFont="1" applyFill="1" applyBorder="1" applyAlignment="1" applyProtection="1">
      <alignment horizontal="right" vertical="center"/>
      <protection hidden="1"/>
    </xf>
    <xf numFmtId="0" fontId="13" fillId="5" borderId="17" xfId="2" applyFont="1" applyFill="1" applyBorder="1" applyAlignment="1" applyProtection="1">
      <alignment horizontal="right" vertical="center"/>
      <protection hidden="1"/>
    </xf>
    <xf numFmtId="0" fontId="25" fillId="2" borderId="0" xfId="0" applyFont="1" applyFill="1" applyProtection="1">
      <protection locked="0"/>
    </xf>
    <xf numFmtId="0" fontId="27" fillId="2" borderId="0" xfId="3" applyFont="1" applyFill="1" applyAlignment="1" applyProtection="1">
      <alignment horizontal="center"/>
      <protection locked="0"/>
    </xf>
    <xf numFmtId="0" fontId="28" fillId="2" borderId="0" xfId="3" applyFont="1" applyFill="1" applyAlignment="1" applyProtection="1">
      <alignment wrapText="1"/>
      <protection locked="0"/>
    </xf>
    <xf numFmtId="0" fontId="29" fillId="2" borderId="0" xfId="3" applyFont="1" applyFill="1" applyAlignment="1" applyProtection="1">
      <protection locked="0"/>
    </xf>
    <xf numFmtId="0" fontId="0" fillId="2" borderId="0" xfId="0" applyFill="1" applyProtection="1">
      <protection hidden="1"/>
    </xf>
    <xf numFmtId="0" fontId="28" fillId="2" borderId="0" xfId="3" applyFont="1" applyFill="1" applyAlignment="1" applyProtection="1">
      <alignment horizontal="center"/>
      <protection locked="0"/>
    </xf>
    <xf numFmtId="0" fontId="25" fillId="2" borderId="0" xfId="0" applyFont="1" applyFill="1" applyBorder="1" applyProtection="1">
      <protection locked="0"/>
    </xf>
    <xf numFmtId="0" fontId="29" fillId="2" borderId="0" xfId="3" applyFont="1" applyFill="1" applyBorder="1" applyAlignment="1" applyProtection="1">
      <alignment horizontal="center"/>
      <protection locked="0"/>
    </xf>
    <xf numFmtId="0" fontId="30" fillId="2" borderId="0" xfId="0" applyFont="1" applyFill="1" applyBorder="1" applyAlignment="1" applyProtection="1">
      <alignment horizontal="right"/>
      <protection hidden="1"/>
    </xf>
    <xf numFmtId="0" fontId="0" fillId="0" borderId="0" xfId="0" applyBorder="1" applyProtection="1">
      <protection hidden="1"/>
    </xf>
    <xf numFmtId="0" fontId="0" fillId="2" borderId="0" xfId="0" applyFill="1" applyBorder="1" applyProtection="1">
      <protection hidden="1"/>
    </xf>
    <xf numFmtId="0" fontId="31" fillId="2" borderId="0" xfId="0" applyFont="1" applyFill="1" applyBorder="1" applyAlignment="1" applyProtection="1">
      <alignment horizontal="center"/>
      <protection locked="0"/>
    </xf>
    <xf numFmtId="0" fontId="29" fillId="2" borderId="0" xfId="3" applyFont="1" applyFill="1" applyBorder="1" applyAlignment="1" applyProtection="1">
      <alignment horizontal="center" vertical="top"/>
      <protection locked="0"/>
    </xf>
    <xf numFmtId="0" fontId="30" fillId="2" borderId="0" xfId="0" applyFont="1" applyFill="1" applyBorder="1" applyAlignment="1" applyProtection="1">
      <alignment horizontal="right" vertical="center" wrapText="1"/>
      <protection locked="0"/>
    </xf>
    <xf numFmtId="0" fontId="32" fillId="2" borderId="0" xfId="0" applyFont="1" applyFill="1" applyBorder="1" applyAlignment="1" applyProtection="1">
      <alignment horizontal="left" vertical="center"/>
      <protection locked="0"/>
    </xf>
    <xf numFmtId="0" fontId="25"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wrapText="1"/>
      <protection locked="0"/>
    </xf>
    <xf numFmtId="0" fontId="25" fillId="2" borderId="0" xfId="0" applyFont="1" applyFill="1" applyBorder="1" applyAlignment="1" applyProtection="1">
      <alignment horizontal="left" vertical="center"/>
      <protection locked="0"/>
    </xf>
    <xf numFmtId="0" fontId="30" fillId="2" borderId="0" xfId="0" applyFont="1" applyFill="1" applyBorder="1" applyAlignment="1" applyProtection="1">
      <alignment horizontal="right" vertical="center"/>
      <protection locked="0"/>
    </xf>
    <xf numFmtId="0" fontId="32" fillId="2" borderId="0" xfId="0" applyFont="1" applyFill="1" applyBorder="1" applyAlignment="1" applyProtection="1">
      <alignment vertical="center" wrapText="1"/>
      <protection locked="0"/>
    </xf>
    <xf numFmtId="4" fontId="32" fillId="2" borderId="0" xfId="0" applyNumberFormat="1" applyFont="1" applyFill="1" applyBorder="1" applyAlignment="1" applyProtection="1">
      <alignment horizontal="left" vertical="center"/>
      <protection locked="0"/>
    </xf>
    <xf numFmtId="0" fontId="33" fillId="2" borderId="0" xfId="0" applyFont="1" applyFill="1" applyBorder="1" applyAlignment="1" applyProtection="1">
      <alignment horizontal="right" vertical="center"/>
      <protection locked="0"/>
    </xf>
    <xf numFmtId="0" fontId="34" fillId="2" borderId="0" xfId="0" applyFont="1" applyFill="1" applyBorder="1" applyProtection="1">
      <protection locked="0"/>
    </xf>
    <xf numFmtId="0" fontId="35" fillId="2" borderId="0" xfId="0" applyFont="1" applyFill="1" applyBorder="1" applyAlignment="1" applyProtection="1">
      <alignment horizontal="center"/>
      <protection locked="0"/>
    </xf>
    <xf numFmtId="0" fontId="34" fillId="2" borderId="0" xfId="0" applyFont="1" applyFill="1" applyBorder="1" applyProtection="1">
      <protection hidden="1"/>
    </xf>
    <xf numFmtId="0" fontId="36" fillId="2" borderId="0" xfId="0" applyFont="1" applyFill="1" applyBorder="1" applyAlignment="1" applyProtection="1">
      <alignment horizontal="center"/>
      <protection hidden="1"/>
    </xf>
    <xf numFmtId="0" fontId="37" fillId="8" borderId="31" xfId="0" applyFont="1" applyFill="1" applyBorder="1" applyAlignment="1" applyProtection="1">
      <alignment horizontal="center"/>
      <protection hidden="1"/>
    </xf>
    <xf numFmtId="0" fontId="37" fillId="8" borderId="32" xfId="0" applyFont="1" applyFill="1" applyBorder="1" applyAlignment="1" applyProtection="1">
      <alignment horizontal="center"/>
      <protection hidden="1"/>
    </xf>
    <xf numFmtId="0" fontId="37" fillId="8" borderId="29" xfId="0" applyFont="1" applyFill="1" applyBorder="1" applyAlignment="1" applyProtection="1">
      <alignment horizontal="center"/>
      <protection hidden="1"/>
    </xf>
    <xf numFmtId="167" fontId="37" fillId="8" borderId="33" xfId="0" applyNumberFormat="1" applyFont="1" applyFill="1" applyBorder="1" applyAlignment="1" applyProtection="1">
      <alignment horizontal="center" vertical="center"/>
      <protection hidden="1"/>
    </xf>
    <xf numFmtId="168" fontId="37" fillId="8" borderId="33" xfId="0" applyNumberFormat="1" applyFont="1" applyFill="1" applyBorder="1" applyAlignment="1" applyProtection="1">
      <alignment horizontal="center" vertical="center"/>
      <protection hidden="1"/>
    </xf>
    <xf numFmtId="168" fontId="37" fillId="8" borderId="34" xfId="0" applyNumberFormat="1" applyFont="1" applyFill="1" applyBorder="1" applyAlignment="1" applyProtection="1">
      <alignment horizontal="center" vertical="center"/>
      <protection hidden="1"/>
    </xf>
    <xf numFmtId="0" fontId="30" fillId="6" borderId="35" xfId="0" applyFont="1" applyFill="1" applyBorder="1" applyAlignment="1" applyProtection="1">
      <alignment horizontal="center"/>
      <protection hidden="1"/>
    </xf>
    <xf numFmtId="0" fontId="30" fillId="6" borderId="36" xfId="0" applyFont="1" applyFill="1" applyBorder="1" applyProtection="1">
      <protection hidden="1"/>
    </xf>
    <xf numFmtId="43" fontId="30" fillId="6" borderId="36" xfId="0" applyNumberFormat="1" applyFont="1" applyFill="1" applyBorder="1" applyProtection="1">
      <protection hidden="1"/>
    </xf>
    <xf numFmtId="10" fontId="25" fillId="3" borderId="35" xfId="1" applyNumberFormat="1" applyFont="1" applyFill="1" applyBorder="1" applyAlignment="1" applyProtection="1">
      <alignment horizontal="center" vertical="center"/>
      <protection locked="0"/>
    </xf>
    <xf numFmtId="10" fontId="25" fillId="3" borderId="36" xfId="1" applyNumberFormat="1" applyFont="1" applyFill="1" applyBorder="1" applyAlignment="1" applyProtection="1">
      <alignment horizontal="center" vertical="center"/>
      <protection locked="0"/>
    </xf>
    <xf numFmtId="0" fontId="30" fillId="6" borderId="12" xfId="0" applyFont="1" applyFill="1" applyBorder="1" applyAlignment="1" applyProtection="1">
      <alignment horizontal="center"/>
      <protection hidden="1"/>
    </xf>
    <xf numFmtId="0" fontId="25" fillId="6" borderId="13" xfId="0" applyFont="1" applyFill="1" applyBorder="1" applyProtection="1">
      <protection hidden="1"/>
    </xf>
    <xf numFmtId="4" fontId="30" fillId="6" borderId="14" xfId="0" applyNumberFormat="1" applyFont="1" applyFill="1" applyBorder="1" applyAlignment="1" applyProtection="1">
      <alignment horizontal="center" vertical="center"/>
      <protection hidden="1"/>
    </xf>
    <xf numFmtId="10" fontId="25" fillId="3" borderId="35" xfId="0" applyNumberFormat="1" applyFont="1" applyFill="1" applyBorder="1" applyAlignment="1" applyProtection="1">
      <alignment horizontal="center" vertical="center"/>
      <protection locked="0"/>
    </xf>
    <xf numFmtId="10" fontId="25" fillId="3" borderId="36" xfId="0" applyNumberFormat="1" applyFont="1" applyFill="1" applyBorder="1" applyAlignment="1" applyProtection="1">
      <alignment horizontal="center" vertical="center"/>
      <protection locked="0"/>
    </xf>
    <xf numFmtId="10" fontId="25" fillId="3" borderId="37" xfId="0" applyNumberFormat="1" applyFont="1" applyFill="1" applyBorder="1" applyAlignment="1" applyProtection="1">
      <alignment horizontal="center" vertical="center"/>
      <protection locked="0"/>
    </xf>
    <xf numFmtId="169" fontId="25" fillId="6" borderId="38" xfId="0" applyNumberFormat="1" applyFont="1" applyFill="1" applyBorder="1" applyAlignment="1" applyProtection="1">
      <alignment horizontal="center" vertical="center"/>
      <protection hidden="1"/>
    </xf>
    <xf numFmtId="0" fontId="30" fillId="0" borderId="16" xfId="0" applyFont="1" applyFill="1" applyBorder="1" applyAlignment="1" applyProtection="1">
      <alignment horizontal="center"/>
      <protection hidden="1"/>
    </xf>
    <xf numFmtId="0" fontId="25" fillId="0" borderId="0" xfId="0" applyFont="1" applyProtection="1">
      <protection hidden="1"/>
    </xf>
    <xf numFmtId="169" fontId="25" fillId="0" borderId="0" xfId="0" applyNumberFormat="1" applyFont="1" applyProtection="1">
      <protection hidden="1"/>
    </xf>
    <xf numFmtId="0" fontId="28" fillId="0" borderId="39" xfId="0" applyFont="1" applyFill="1" applyBorder="1" applyAlignment="1" applyProtection="1">
      <alignment horizontal="left" vertical="center"/>
      <protection hidden="1"/>
    </xf>
    <xf numFmtId="0" fontId="28" fillId="0" borderId="40" xfId="0" applyFont="1" applyFill="1" applyBorder="1" applyAlignment="1" applyProtection="1">
      <alignment horizontal="left" vertical="center"/>
      <protection hidden="1"/>
    </xf>
    <xf numFmtId="39" fontId="38" fillId="9" borderId="41" xfId="0" applyNumberFormat="1" applyFont="1" applyFill="1" applyBorder="1" applyAlignment="1" applyProtection="1">
      <alignment horizontal="center" vertical="center"/>
      <protection hidden="1"/>
    </xf>
    <xf numFmtId="0" fontId="25" fillId="0" borderId="35" xfId="0" applyFont="1" applyFill="1" applyBorder="1" applyAlignment="1" applyProtection="1">
      <alignment horizontal="center" vertical="center"/>
      <protection hidden="1"/>
    </xf>
    <xf numFmtId="0" fontId="25" fillId="0" borderId="36" xfId="0" applyFont="1" applyFill="1" applyBorder="1" applyAlignment="1" applyProtection="1">
      <alignment horizontal="center" vertical="center"/>
      <protection hidden="1"/>
    </xf>
    <xf numFmtId="0" fontId="28" fillId="0" borderId="42" xfId="0" applyFont="1" applyFill="1" applyBorder="1" applyAlignment="1" applyProtection="1">
      <alignment horizontal="left"/>
      <protection hidden="1"/>
    </xf>
    <xf numFmtId="0" fontId="28" fillId="0" borderId="22" xfId="0" applyFont="1" applyFill="1" applyBorder="1" applyAlignment="1" applyProtection="1">
      <alignment horizontal="left"/>
      <protection hidden="1"/>
    </xf>
    <xf numFmtId="169" fontId="25" fillId="0" borderId="15" xfId="0" applyNumberFormat="1" applyFont="1" applyFill="1" applyBorder="1" applyAlignment="1" applyProtection="1">
      <alignment horizontal="center"/>
      <protection hidden="1"/>
    </xf>
    <xf numFmtId="4" fontId="30" fillId="10" borderId="6" xfId="0" applyNumberFormat="1" applyFont="1" applyFill="1" applyBorder="1" applyAlignment="1" applyProtection="1">
      <alignment horizontal="center" vertical="center"/>
      <protection hidden="1"/>
    </xf>
    <xf numFmtId="169" fontId="25" fillId="0" borderId="20" xfId="0" applyNumberFormat="1" applyFont="1" applyFill="1" applyBorder="1" applyAlignment="1" applyProtection="1">
      <alignment horizontal="center"/>
      <protection hidden="1"/>
    </xf>
    <xf numFmtId="10" fontId="29" fillId="0" borderId="6" xfId="1" applyNumberFormat="1" applyFont="1" applyFill="1" applyBorder="1" applyAlignment="1" applyProtection="1">
      <alignment horizontal="center" vertical="center"/>
      <protection hidden="1"/>
    </xf>
    <xf numFmtId="10" fontId="29" fillId="0" borderId="7" xfId="1" applyNumberFormat="1" applyFont="1" applyFill="1" applyBorder="1" applyAlignment="1" applyProtection="1">
      <alignment horizontal="center" vertical="center"/>
      <protection hidden="1"/>
    </xf>
    <xf numFmtId="4" fontId="25" fillId="0" borderId="6" xfId="0" applyNumberFormat="1" applyFont="1" applyFill="1" applyBorder="1" applyAlignment="1" applyProtection="1">
      <alignment horizontal="center" vertical="center"/>
      <protection hidden="1"/>
    </xf>
    <xf numFmtId="4" fontId="25" fillId="0" borderId="7" xfId="0" applyNumberFormat="1" applyFont="1" applyFill="1" applyBorder="1" applyAlignment="1" applyProtection="1">
      <alignment horizontal="center" vertical="center"/>
      <protection hidden="1"/>
    </xf>
    <xf numFmtId="0" fontId="28" fillId="0" borderId="43" xfId="0" applyFont="1" applyFill="1" applyBorder="1" applyAlignment="1" applyProtection="1">
      <alignment horizontal="left"/>
      <protection hidden="1"/>
    </xf>
    <xf numFmtId="0" fontId="28" fillId="0" borderId="44" xfId="0" applyFont="1" applyFill="1" applyBorder="1" applyAlignment="1" applyProtection="1">
      <alignment horizontal="left"/>
      <protection hidden="1"/>
    </xf>
    <xf numFmtId="169" fontId="25" fillId="0" borderId="38" xfId="0" applyNumberFormat="1" applyFont="1" applyFill="1" applyBorder="1" applyAlignment="1" applyProtection="1">
      <alignment horizontal="center"/>
      <protection hidden="1"/>
    </xf>
    <xf numFmtId="10" fontId="29" fillId="0" borderId="12" xfId="1" applyNumberFormat="1" applyFont="1" applyFill="1" applyBorder="1" applyAlignment="1" applyProtection="1">
      <alignment horizontal="center" vertical="center"/>
      <protection hidden="1"/>
    </xf>
    <xf numFmtId="10" fontId="29" fillId="0" borderId="13" xfId="1" applyNumberFormat="1" applyFont="1" applyFill="1" applyBorder="1" applyAlignment="1" applyProtection="1">
      <alignment horizontal="center" vertical="center"/>
      <protection hidden="1"/>
    </xf>
  </cellXfs>
  <cellStyles count="4">
    <cellStyle name="Normal" xfId="0" builtinId="0"/>
    <cellStyle name="Normal 16" xfId="3"/>
    <cellStyle name="Normal 2" xfId="2"/>
    <cellStyle name="Porcentagem" xfId="1" builtinId="5"/>
  </cellStyles>
  <dxfs count="112">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posica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per%20Planilha%20-%20Orcamento%20de%20obras%20automatico%20Versao%203.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null"/>
      <sheetName val="Incidência AS"/>
    </sheetNames>
    <sheetDataSet>
      <sheetData sheetId="0">
        <row r="1">
          <cell r="A1" t="str">
            <v>PCI.818.01 - CUSTOS DE COMPOSIÇÕES ANALÍTICO                                                                      DATA DE EMISSÃO:19/11/2022 00:19:03         DATA DE RT: 17/11/2022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ções"/>
      <sheetName val="Início"/>
      <sheetName val="Menu"/>
      <sheetName val="Estaca"/>
      <sheetName val="Fundação"/>
      <sheetName val="Pilares"/>
      <sheetName val="Viga"/>
      <sheetName val="Escada"/>
      <sheetName val="Laje"/>
      <sheetName val="Paredes"/>
      <sheetName val="Chapisco"/>
      <sheetName val="Reboco"/>
      <sheetName val="Piso"/>
      <sheetName val="Contrapiso"/>
      <sheetName val="Revestimento"/>
      <sheetName val="Pintura"/>
      <sheetName val="Cobertura"/>
      <sheetName val="Cálculo do BDI"/>
      <sheetName val="Orçamento"/>
      <sheetName val="Cronograma FF"/>
      <sheetName val="Curva ABC"/>
      <sheetName val="Lista de materiais"/>
      <sheetName val="Termo de U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8"/>
  <sheetViews>
    <sheetView topLeftCell="A589" workbookViewId="0">
      <selection activeCell="F1" sqref="F1:F1048576"/>
    </sheetView>
  </sheetViews>
  <sheetFormatPr defaultRowHeight="15" x14ac:dyDescent="0.25"/>
  <cols>
    <col min="3" max="3" width="57.5703125" bestFit="1" customWidth="1"/>
    <col min="6" max="7" width="0" hidden="1" customWidth="1"/>
    <col min="9" max="9" width="0" hidden="1" customWidth="1"/>
    <col min="10" max="10" width="18.140625" bestFit="1" customWidth="1"/>
    <col min="11" max="11" width="21.85546875" bestFit="1" customWidth="1"/>
    <col min="12" max="12" width="16.42578125" bestFit="1" customWidth="1"/>
  </cols>
  <sheetData>
    <row r="1" spans="1:12" x14ac:dyDescent="0.25">
      <c r="A1" s="1"/>
      <c r="B1" s="2"/>
      <c r="C1" s="2"/>
      <c r="D1" s="3"/>
      <c r="E1" s="3"/>
      <c r="F1" s="3"/>
      <c r="G1" s="3"/>
      <c r="H1" s="4"/>
      <c r="I1" s="5"/>
      <c r="J1" s="6" t="s">
        <v>0</v>
      </c>
      <c r="K1" s="7"/>
      <c r="L1" s="8"/>
    </row>
    <row r="2" spans="1:12" x14ac:dyDescent="0.25">
      <c r="A2" s="9"/>
      <c r="B2" s="10"/>
      <c r="C2" s="11"/>
      <c r="D2" s="10"/>
      <c r="E2" s="10"/>
      <c r="F2" s="10"/>
      <c r="G2" s="10"/>
      <c r="H2" s="12"/>
      <c r="I2" s="13"/>
      <c r="J2" s="14" t="s">
        <v>1</v>
      </c>
      <c r="K2" s="15"/>
      <c r="L2" s="16" t="e">
        <f>MID([1]Planilhanull!#REF!,M2+13,20)</f>
        <v>#REF!</v>
      </c>
    </row>
    <row r="3" spans="1:12" ht="18" x14ac:dyDescent="0.25">
      <c r="A3" s="9"/>
      <c r="B3" s="10"/>
      <c r="C3" s="17"/>
      <c r="D3" s="10"/>
      <c r="E3" s="10"/>
      <c r="F3" s="10"/>
      <c r="G3" s="10"/>
      <c r="H3" s="12"/>
      <c r="I3" s="18"/>
      <c r="J3" s="19" t="s">
        <v>2</v>
      </c>
      <c r="K3" s="20"/>
      <c r="L3" s="21" t="e">
        <f>MID([1]Planilhanull!#REF!,M3+8,10)</f>
        <v>#REF!</v>
      </c>
    </row>
    <row r="4" spans="1:12" x14ac:dyDescent="0.25">
      <c r="A4" s="9"/>
      <c r="B4" s="10"/>
      <c r="C4" s="22"/>
      <c r="D4" s="10"/>
      <c r="E4" s="10"/>
      <c r="F4" s="10"/>
      <c r="G4" s="10"/>
      <c r="H4" s="12"/>
      <c r="I4" s="23"/>
      <c r="J4" s="24" t="s">
        <v>3</v>
      </c>
      <c r="K4" s="25"/>
      <c r="L4" s="26">
        <v>1244.18</v>
      </c>
    </row>
    <row r="5" spans="1:12" x14ac:dyDescent="0.25">
      <c r="A5" s="27"/>
      <c r="B5" s="28"/>
      <c r="C5" s="22"/>
      <c r="D5" s="29"/>
      <c r="E5" s="29"/>
      <c r="F5" s="29"/>
      <c r="G5" s="29"/>
      <c r="H5" s="12"/>
      <c r="I5" s="30"/>
      <c r="J5" s="31" t="s">
        <v>4</v>
      </c>
      <c r="K5" s="32"/>
      <c r="L5" s="33"/>
    </row>
    <row r="6" spans="1:12" x14ac:dyDescent="0.25">
      <c r="A6" s="27"/>
      <c r="B6" s="28"/>
      <c r="C6" s="28"/>
      <c r="D6" s="29"/>
      <c r="E6" s="29"/>
      <c r="F6" s="29"/>
      <c r="G6" s="29"/>
      <c r="H6" s="12"/>
      <c r="I6" s="30"/>
      <c r="J6" s="31" t="s">
        <v>5</v>
      </c>
      <c r="K6" s="32"/>
      <c r="L6" s="34">
        <v>32</v>
      </c>
    </row>
    <row r="7" spans="1:12" ht="21.75" thickBot="1" x14ac:dyDescent="0.3">
      <c r="A7" s="35"/>
      <c r="B7" s="36"/>
      <c r="C7" s="37" t="s">
        <v>6</v>
      </c>
      <c r="D7" s="36"/>
      <c r="E7" s="36"/>
      <c r="F7" s="36"/>
      <c r="G7" s="36"/>
      <c r="H7" s="38"/>
      <c r="I7" s="39"/>
      <c r="J7" s="40" t="s">
        <v>7</v>
      </c>
      <c r="K7" s="41"/>
      <c r="L7" s="42">
        <v>60</v>
      </c>
    </row>
    <row r="8" spans="1:12" x14ac:dyDescent="0.25">
      <c r="A8" s="43"/>
      <c r="B8" s="44"/>
      <c r="C8" s="44"/>
      <c r="D8" s="44"/>
      <c r="E8" s="44"/>
      <c r="F8" s="44"/>
      <c r="G8" s="44"/>
      <c r="H8" s="44"/>
      <c r="I8" s="44"/>
      <c r="J8" s="45"/>
      <c r="K8" s="45"/>
      <c r="L8" s="46"/>
    </row>
    <row r="9" spans="1:12" ht="15" customHeight="1" x14ac:dyDescent="0.25">
      <c r="A9" s="47" t="s">
        <v>8</v>
      </c>
      <c r="B9" s="48" t="s">
        <v>9</v>
      </c>
      <c r="C9" s="49" t="s">
        <v>10</v>
      </c>
      <c r="D9" s="48" t="s">
        <v>11</v>
      </c>
      <c r="E9" s="50" t="s">
        <v>12</v>
      </c>
      <c r="F9" s="186" t="s">
        <v>13</v>
      </c>
      <c r="G9" s="186" t="s">
        <v>14</v>
      </c>
      <c r="H9" s="51" t="s">
        <v>15</v>
      </c>
      <c r="I9" s="50" t="s">
        <v>16</v>
      </c>
      <c r="J9" s="50" t="s">
        <v>17</v>
      </c>
      <c r="K9" s="50" t="s">
        <v>18</v>
      </c>
      <c r="L9" s="50" t="s">
        <v>19</v>
      </c>
    </row>
    <row r="10" spans="1:12" x14ac:dyDescent="0.25">
      <c r="A10" s="47"/>
      <c r="B10" s="48"/>
      <c r="C10" s="52"/>
      <c r="D10" s="53"/>
      <c r="E10" s="54"/>
      <c r="F10" s="187"/>
      <c r="G10" s="187"/>
      <c r="H10" s="51"/>
      <c r="I10" s="54"/>
      <c r="J10" s="54"/>
      <c r="K10" s="54"/>
      <c r="L10" s="54"/>
    </row>
    <row r="11" spans="1:12" x14ac:dyDescent="0.25">
      <c r="A11" s="47"/>
      <c r="B11" s="48"/>
      <c r="C11" s="55"/>
      <c r="D11" s="53"/>
      <c r="E11" s="56"/>
      <c r="F11" s="188"/>
      <c r="G11" s="188"/>
      <c r="H11" s="51"/>
      <c r="I11" s="56"/>
      <c r="J11" s="56"/>
      <c r="K11" s="56"/>
      <c r="L11" s="56"/>
    </row>
    <row r="12" spans="1:12" x14ac:dyDescent="0.25">
      <c r="A12" s="57">
        <v>1</v>
      </c>
      <c r="B12" s="65"/>
      <c r="C12" s="66" t="s">
        <v>22</v>
      </c>
      <c r="D12" s="67"/>
      <c r="E12" s="68"/>
      <c r="F12" s="68"/>
      <c r="G12" s="69"/>
      <c r="H12" s="69"/>
      <c r="I12" s="69"/>
      <c r="J12" s="69"/>
      <c r="K12" s="69"/>
      <c r="L12" s="70">
        <v>37434.040177980001</v>
      </c>
    </row>
    <row r="13" spans="1:12" ht="25.5" x14ac:dyDescent="0.25">
      <c r="A13" s="57" t="s">
        <v>23</v>
      </c>
      <c r="B13" s="58">
        <v>98524</v>
      </c>
      <c r="C13" s="59" t="s">
        <v>24</v>
      </c>
      <c r="D13" s="60" t="s">
        <v>25</v>
      </c>
      <c r="E13" s="61">
        <v>1.1638780000000002</v>
      </c>
      <c r="F13" s="62"/>
      <c r="G13" s="62"/>
      <c r="H13" s="71">
        <v>461.91</v>
      </c>
      <c r="I13" s="61" t="s">
        <v>26</v>
      </c>
      <c r="J13" s="61">
        <v>136.53508188707906</v>
      </c>
      <c r="K13" s="61">
        <v>401.07180509292101</v>
      </c>
      <c r="L13" s="64">
        <v>537.60688698000013</v>
      </c>
    </row>
    <row r="14" spans="1:12" ht="25.5" x14ac:dyDescent="0.25">
      <c r="A14" s="57" t="s">
        <v>27</v>
      </c>
      <c r="B14" s="72">
        <v>88316</v>
      </c>
      <c r="C14" s="73" t="s">
        <v>28</v>
      </c>
      <c r="D14" s="74" t="s">
        <v>29</v>
      </c>
      <c r="E14" s="75">
        <v>16.21</v>
      </c>
      <c r="F14" s="75">
        <v>7.1800000000000003E-2</v>
      </c>
      <c r="G14" s="76">
        <v>1</v>
      </c>
      <c r="H14" s="77">
        <v>33.165138000000006</v>
      </c>
      <c r="I14" s="78" t="s">
        <v>30</v>
      </c>
      <c r="J14" s="78"/>
      <c r="K14" s="78"/>
      <c r="L14" s="79">
        <v>537.60688698000013</v>
      </c>
    </row>
    <row r="15" spans="1:12" ht="25.5" x14ac:dyDescent="0.25">
      <c r="A15" s="57" t="s">
        <v>31</v>
      </c>
      <c r="B15" s="72">
        <v>88441</v>
      </c>
      <c r="C15" s="73" t="s">
        <v>20</v>
      </c>
      <c r="D15" s="74" t="s">
        <v>21</v>
      </c>
      <c r="E15" s="75">
        <v>0</v>
      </c>
      <c r="F15" s="75">
        <v>7.1800000000000003E-2</v>
      </c>
      <c r="G15" s="76">
        <v>1</v>
      </c>
      <c r="H15" s="77">
        <v>33.165138000000006</v>
      </c>
      <c r="I15" s="78" t="s">
        <v>32</v>
      </c>
      <c r="J15" s="78"/>
      <c r="K15" s="78"/>
      <c r="L15" s="79">
        <v>0</v>
      </c>
    </row>
    <row r="16" spans="1:12" x14ac:dyDescent="0.25">
      <c r="A16" s="57" t="s">
        <v>33</v>
      </c>
      <c r="B16" s="58" t="s">
        <v>34</v>
      </c>
      <c r="C16" s="80" t="s">
        <v>35</v>
      </c>
      <c r="D16" s="81" t="s">
        <v>25</v>
      </c>
      <c r="E16" s="61">
        <v>313.23489999999993</v>
      </c>
      <c r="F16" s="82" t="s">
        <v>13</v>
      </c>
      <c r="G16" s="82"/>
      <c r="H16" s="71">
        <v>4.5</v>
      </c>
      <c r="I16" s="61" t="s">
        <v>36</v>
      </c>
      <c r="J16" s="71"/>
      <c r="K16" s="71"/>
      <c r="L16" s="64">
        <v>1409.5570499999997</v>
      </c>
    </row>
    <row r="17" spans="1:12" ht="24" x14ac:dyDescent="0.25">
      <c r="A17" s="57" t="s">
        <v>37</v>
      </c>
      <c r="B17" s="72" t="s">
        <v>34</v>
      </c>
      <c r="C17" s="83" t="s">
        <v>38</v>
      </c>
      <c r="D17" s="84" t="s">
        <v>39</v>
      </c>
      <c r="E17" s="85">
        <v>2.73</v>
      </c>
      <c r="F17" s="85">
        <v>1</v>
      </c>
      <c r="G17" s="78"/>
      <c r="H17" s="75">
        <v>4.5</v>
      </c>
      <c r="I17" s="78" t="s">
        <v>40</v>
      </c>
      <c r="J17" s="78"/>
      <c r="K17" s="78"/>
      <c r="L17" s="79">
        <v>12.285</v>
      </c>
    </row>
    <row r="18" spans="1:12" ht="24" x14ac:dyDescent="0.25">
      <c r="A18" s="57" t="s">
        <v>41</v>
      </c>
      <c r="B18" s="72" t="s">
        <v>34</v>
      </c>
      <c r="C18" s="83" t="s">
        <v>42</v>
      </c>
      <c r="D18" s="84" t="s">
        <v>39</v>
      </c>
      <c r="E18" s="85">
        <v>4.7</v>
      </c>
      <c r="F18" s="85">
        <v>4</v>
      </c>
      <c r="G18" s="78"/>
      <c r="H18" s="75">
        <v>18</v>
      </c>
      <c r="I18" s="78" t="s">
        <v>43</v>
      </c>
      <c r="J18" s="78"/>
      <c r="K18" s="78"/>
      <c r="L18" s="79">
        <v>84.600000000000009</v>
      </c>
    </row>
    <row r="19" spans="1:12" ht="25.5" x14ac:dyDescent="0.25">
      <c r="A19" s="57" t="s">
        <v>44</v>
      </c>
      <c r="B19" s="72" t="s">
        <v>34</v>
      </c>
      <c r="C19" s="83" t="s">
        <v>45</v>
      </c>
      <c r="D19" s="84" t="s">
        <v>25</v>
      </c>
      <c r="E19" s="85">
        <v>240</v>
      </c>
      <c r="F19" s="85">
        <v>1</v>
      </c>
      <c r="G19" s="78"/>
      <c r="H19" s="75">
        <v>4.5</v>
      </c>
      <c r="I19" s="78" t="s">
        <v>46</v>
      </c>
      <c r="J19" s="78"/>
      <c r="K19" s="78"/>
      <c r="L19" s="79">
        <v>1080</v>
      </c>
    </row>
    <row r="20" spans="1:12" x14ac:dyDescent="0.25">
      <c r="A20" s="57" t="s">
        <v>47</v>
      </c>
      <c r="B20" s="72" t="s">
        <v>34</v>
      </c>
      <c r="C20" s="83" t="s">
        <v>48</v>
      </c>
      <c r="D20" s="84" t="s">
        <v>49</v>
      </c>
      <c r="E20" s="85">
        <v>10.67</v>
      </c>
      <c r="F20" s="85">
        <v>0.11</v>
      </c>
      <c r="G20" s="78"/>
      <c r="H20" s="75">
        <v>0.495</v>
      </c>
      <c r="I20" s="78" t="s">
        <v>50</v>
      </c>
      <c r="J20" s="78"/>
      <c r="K20" s="78"/>
      <c r="L20" s="79">
        <v>5.28165</v>
      </c>
    </row>
    <row r="21" spans="1:12" x14ac:dyDescent="0.25">
      <c r="A21" s="57" t="s">
        <v>51</v>
      </c>
      <c r="B21" s="72" t="s">
        <v>34</v>
      </c>
      <c r="C21" s="83" t="s">
        <v>52</v>
      </c>
      <c r="D21" s="84" t="s">
        <v>29</v>
      </c>
      <c r="E21" s="85">
        <v>18.149999999999999</v>
      </c>
      <c r="F21" s="85">
        <v>1</v>
      </c>
      <c r="G21" s="78"/>
      <c r="H21" s="75">
        <v>4.5</v>
      </c>
      <c r="I21" s="78" t="s">
        <v>53</v>
      </c>
      <c r="J21" s="78"/>
      <c r="K21" s="78"/>
      <c r="L21" s="79">
        <v>81.674999999999997</v>
      </c>
    </row>
    <row r="22" spans="1:12" x14ac:dyDescent="0.25">
      <c r="A22" s="57" t="s">
        <v>54</v>
      </c>
      <c r="B22" s="72" t="s">
        <v>34</v>
      </c>
      <c r="C22" s="83" t="s">
        <v>28</v>
      </c>
      <c r="D22" s="84" t="s">
        <v>29</v>
      </c>
      <c r="E22" s="85">
        <v>14.87</v>
      </c>
      <c r="F22" s="85">
        <v>2</v>
      </c>
      <c r="G22" s="78"/>
      <c r="H22" s="75">
        <v>9</v>
      </c>
      <c r="I22" s="78" t="s">
        <v>55</v>
      </c>
      <c r="J22" s="78"/>
      <c r="K22" s="78"/>
      <c r="L22" s="79">
        <v>133.82999999999998</v>
      </c>
    </row>
    <row r="23" spans="1:12" ht="36" x14ac:dyDescent="0.25">
      <c r="A23" s="57" t="s">
        <v>56</v>
      </c>
      <c r="B23" s="72" t="s">
        <v>34</v>
      </c>
      <c r="C23" s="83" t="s">
        <v>57</v>
      </c>
      <c r="D23" s="84" t="s">
        <v>58</v>
      </c>
      <c r="E23" s="85">
        <v>264.12</v>
      </c>
      <c r="F23" s="85">
        <v>0.01</v>
      </c>
      <c r="G23" s="78"/>
      <c r="H23" s="75">
        <v>4.4999999999999998E-2</v>
      </c>
      <c r="I23" s="78" t="s">
        <v>59</v>
      </c>
      <c r="J23" s="78"/>
      <c r="K23" s="78"/>
      <c r="L23" s="79">
        <v>11.885400000000001</v>
      </c>
    </row>
    <row r="24" spans="1:12" ht="25.5" x14ac:dyDescent="0.25">
      <c r="A24" s="57" t="s">
        <v>60</v>
      </c>
      <c r="B24" s="58">
        <v>95675</v>
      </c>
      <c r="C24" s="59" t="s">
        <v>61</v>
      </c>
      <c r="D24" s="60" t="s">
        <v>62</v>
      </c>
      <c r="E24" s="61">
        <v>212.120115</v>
      </c>
      <c r="F24" s="62"/>
      <c r="G24" s="62"/>
      <c r="H24" s="71">
        <v>1</v>
      </c>
      <c r="I24" s="61" t="s">
        <v>63</v>
      </c>
      <c r="J24" s="61">
        <v>196.04404332998749</v>
      </c>
      <c r="K24" s="61">
        <v>16.076071670012507</v>
      </c>
      <c r="L24" s="86">
        <v>212.120115</v>
      </c>
    </row>
    <row r="25" spans="1:12" ht="25.5" x14ac:dyDescent="0.25">
      <c r="A25" s="57" t="s">
        <v>64</v>
      </c>
      <c r="B25" s="72">
        <v>3148</v>
      </c>
      <c r="C25" s="73" t="s">
        <v>65</v>
      </c>
      <c r="D25" s="74" t="s">
        <v>62</v>
      </c>
      <c r="E25" s="75">
        <v>14.12</v>
      </c>
      <c r="F25" s="75">
        <v>1.9800000000000002E-2</v>
      </c>
      <c r="G25" s="76">
        <v>1</v>
      </c>
      <c r="H25" s="77">
        <v>1.9800000000000002E-2</v>
      </c>
      <c r="I25" s="78" t="s">
        <v>66</v>
      </c>
      <c r="J25" s="78"/>
      <c r="K25" s="78"/>
      <c r="L25" s="87">
        <v>0.27957599999999999</v>
      </c>
    </row>
    <row r="26" spans="1:12" ht="36" x14ac:dyDescent="0.25">
      <c r="A26" s="57" t="s">
        <v>67</v>
      </c>
      <c r="B26" s="72">
        <v>12774</v>
      </c>
      <c r="C26" s="73" t="s">
        <v>68</v>
      </c>
      <c r="D26" s="74" t="s">
        <v>62</v>
      </c>
      <c r="E26" s="75">
        <v>191.22</v>
      </c>
      <c r="F26" s="75">
        <v>1</v>
      </c>
      <c r="G26" s="76">
        <v>1</v>
      </c>
      <c r="H26" s="77">
        <v>1</v>
      </c>
      <c r="I26" s="78" t="s">
        <v>63</v>
      </c>
      <c r="J26" s="78"/>
      <c r="K26" s="78"/>
      <c r="L26" s="87">
        <v>191.22</v>
      </c>
    </row>
    <row r="27" spans="1:12" ht="24" x14ac:dyDescent="0.25">
      <c r="A27" s="57" t="s">
        <v>69</v>
      </c>
      <c r="B27" s="72">
        <v>88248</v>
      </c>
      <c r="C27" s="73" t="s">
        <v>70</v>
      </c>
      <c r="D27" s="74" t="s">
        <v>29</v>
      </c>
      <c r="E27" s="75">
        <v>17.45</v>
      </c>
      <c r="F27" s="75">
        <v>0.52590000000000003</v>
      </c>
      <c r="G27" s="76">
        <v>1</v>
      </c>
      <c r="H27" s="77">
        <v>0.52590000000000003</v>
      </c>
      <c r="I27" s="78" t="s">
        <v>71</v>
      </c>
      <c r="J27" s="78"/>
      <c r="K27" s="78"/>
      <c r="L27" s="87">
        <v>9.1769549999999995</v>
      </c>
    </row>
    <row r="28" spans="1:12" ht="24" x14ac:dyDescent="0.25">
      <c r="A28" s="57" t="s">
        <v>72</v>
      </c>
      <c r="B28" s="72">
        <v>88267</v>
      </c>
      <c r="C28" s="73" t="s">
        <v>73</v>
      </c>
      <c r="D28" s="74" t="s">
        <v>29</v>
      </c>
      <c r="E28" s="75">
        <v>21.76</v>
      </c>
      <c r="F28" s="75">
        <v>0.52590000000000003</v>
      </c>
      <c r="G28" s="76">
        <v>1</v>
      </c>
      <c r="H28" s="77">
        <v>0.52590000000000003</v>
      </c>
      <c r="I28" s="78" t="s">
        <v>71</v>
      </c>
      <c r="J28" s="78"/>
      <c r="K28" s="78"/>
      <c r="L28" s="87">
        <v>11.443584000000001</v>
      </c>
    </row>
    <row r="29" spans="1:12" x14ac:dyDescent="0.25">
      <c r="A29" s="57" t="s">
        <v>74</v>
      </c>
      <c r="B29" s="58">
        <v>98458</v>
      </c>
      <c r="C29" s="59" t="s">
        <v>75</v>
      </c>
      <c r="D29" s="60" t="s">
        <v>25</v>
      </c>
      <c r="E29" s="61">
        <v>151.69998899999999</v>
      </c>
      <c r="F29" s="62"/>
      <c r="G29" s="62"/>
      <c r="H29" s="71">
        <v>96</v>
      </c>
      <c r="I29" s="61" t="s">
        <v>76</v>
      </c>
      <c r="J29" s="61">
        <v>13475.924375006354</v>
      </c>
      <c r="K29" s="61">
        <v>1087.2745689936451</v>
      </c>
      <c r="L29" s="64">
        <v>14563.198944</v>
      </c>
    </row>
    <row r="30" spans="1:12" x14ac:dyDescent="0.25">
      <c r="A30" s="57" t="s">
        <v>77</v>
      </c>
      <c r="B30" s="72">
        <v>1350</v>
      </c>
      <c r="C30" s="73" t="s">
        <v>20</v>
      </c>
      <c r="D30" s="74" t="s">
        <v>21</v>
      </c>
      <c r="E30" s="75">
        <v>0</v>
      </c>
      <c r="F30" s="75" t="s">
        <v>78</v>
      </c>
      <c r="G30" s="76">
        <v>0.9</v>
      </c>
      <c r="H30" s="77">
        <v>0</v>
      </c>
      <c r="I30" s="78" t="s">
        <v>79</v>
      </c>
      <c r="J30" s="78"/>
      <c r="K30" s="78"/>
      <c r="L30" s="79">
        <v>0</v>
      </c>
    </row>
    <row r="31" spans="1:12" ht="25.5" x14ac:dyDescent="0.25">
      <c r="A31" s="57" t="s">
        <v>80</v>
      </c>
      <c r="B31" s="72">
        <v>3992</v>
      </c>
      <c r="C31" s="73" t="s">
        <v>81</v>
      </c>
      <c r="D31" s="74" t="s">
        <v>39</v>
      </c>
      <c r="E31" s="75">
        <v>48.49</v>
      </c>
      <c r="F31" s="75">
        <v>1.6922999999999999</v>
      </c>
      <c r="G31" s="76">
        <v>1</v>
      </c>
      <c r="H31" s="77">
        <v>162.46080000000001</v>
      </c>
      <c r="I31" s="78" t="s">
        <v>82</v>
      </c>
      <c r="J31" s="78"/>
      <c r="K31" s="78"/>
      <c r="L31" s="79">
        <v>7877.7241920000006</v>
      </c>
    </row>
    <row r="32" spans="1:12" ht="25.5" x14ac:dyDescent="0.25">
      <c r="A32" s="57" t="s">
        <v>83</v>
      </c>
      <c r="B32" s="72">
        <v>4433</v>
      </c>
      <c r="C32" s="73" t="s">
        <v>84</v>
      </c>
      <c r="D32" s="74" t="s">
        <v>39</v>
      </c>
      <c r="E32" s="75">
        <v>40.869999999999997</v>
      </c>
      <c r="F32" s="75">
        <v>1.2273000000000001</v>
      </c>
      <c r="G32" s="76">
        <v>1</v>
      </c>
      <c r="H32" s="77">
        <v>117.82080000000001</v>
      </c>
      <c r="I32" s="78" t="s">
        <v>85</v>
      </c>
      <c r="J32" s="78"/>
      <c r="K32" s="78"/>
      <c r="L32" s="79">
        <v>4815.336096</v>
      </c>
    </row>
    <row r="33" spans="1:12" ht="25.5" x14ac:dyDescent="0.25">
      <c r="A33" s="57" t="s">
        <v>86</v>
      </c>
      <c r="B33" s="72">
        <v>5061</v>
      </c>
      <c r="C33" s="73" t="s">
        <v>87</v>
      </c>
      <c r="D33" s="74" t="s">
        <v>49</v>
      </c>
      <c r="E33" s="75">
        <v>25</v>
      </c>
      <c r="F33" s="75">
        <v>4.2799999999999998E-2</v>
      </c>
      <c r="G33" s="76">
        <v>1</v>
      </c>
      <c r="H33" s="77">
        <v>4.1087999999999996</v>
      </c>
      <c r="I33" s="78" t="s">
        <v>88</v>
      </c>
      <c r="J33" s="78"/>
      <c r="K33" s="78"/>
      <c r="L33" s="79">
        <v>102.71999999999998</v>
      </c>
    </row>
    <row r="34" spans="1:12" ht="25.5" x14ac:dyDescent="0.25">
      <c r="A34" s="57" t="s">
        <v>89</v>
      </c>
      <c r="B34" s="72">
        <v>88239</v>
      </c>
      <c r="C34" s="73" t="s">
        <v>90</v>
      </c>
      <c r="D34" s="74" t="s">
        <v>29</v>
      </c>
      <c r="E34" s="75">
        <v>17.87</v>
      </c>
      <c r="F34" s="75">
        <v>0.20419999999999999</v>
      </c>
      <c r="G34" s="76">
        <v>1</v>
      </c>
      <c r="H34" s="77">
        <v>19.603200000000001</v>
      </c>
      <c r="I34" s="78" t="s">
        <v>91</v>
      </c>
      <c r="J34" s="78"/>
      <c r="K34" s="78"/>
      <c r="L34" s="79">
        <v>350.30918400000002</v>
      </c>
    </row>
    <row r="35" spans="1:12" ht="25.5" x14ac:dyDescent="0.25">
      <c r="A35" s="57" t="s">
        <v>92</v>
      </c>
      <c r="B35" s="72">
        <v>88262</v>
      </c>
      <c r="C35" s="73" t="s">
        <v>52</v>
      </c>
      <c r="D35" s="74" t="s">
        <v>29</v>
      </c>
      <c r="E35" s="75">
        <v>22.12</v>
      </c>
      <c r="F35" s="75">
        <v>0.61270000000000002</v>
      </c>
      <c r="G35" s="76">
        <v>1</v>
      </c>
      <c r="H35" s="77">
        <v>58.819200000000002</v>
      </c>
      <c r="I35" s="78" t="s">
        <v>93</v>
      </c>
      <c r="J35" s="78"/>
      <c r="K35" s="78"/>
      <c r="L35" s="79">
        <v>1301.0807040000002</v>
      </c>
    </row>
    <row r="36" spans="1:12" ht="25.5" x14ac:dyDescent="0.25">
      <c r="A36" s="57" t="s">
        <v>94</v>
      </c>
      <c r="B36" s="72">
        <v>91692</v>
      </c>
      <c r="C36" s="73" t="s">
        <v>95</v>
      </c>
      <c r="D36" s="74" t="s">
        <v>96</v>
      </c>
      <c r="E36" s="75">
        <v>25.16</v>
      </c>
      <c r="F36" s="75">
        <v>4.4000000000000003E-3</v>
      </c>
      <c r="G36" s="76">
        <v>1</v>
      </c>
      <c r="H36" s="77">
        <v>0.4224</v>
      </c>
      <c r="I36" s="78" t="s">
        <v>97</v>
      </c>
      <c r="J36" s="78"/>
      <c r="K36" s="78"/>
      <c r="L36" s="79">
        <v>10.627584000000001</v>
      </c>
    </row>
    <row r="37" spans="1:12" ht="25.5" x14ac:dyDescent="0.25">
      <c r="A37" s="57" t="s">
        <v>98</v>
      </c>
      <c r="B37" s="72">
        <v>91693</v>
      </c>
      <c r="C37" s="73" t="s">
        <v>99</v>
      </c>
      <c r="D37" s="74" t="s">
        <v>100</v>
      </c>
      <c r="E37" s="75">
        <v>24.14</v>
      </c>
      <c r="F37" s="75">
        <v>1.9099999999999999E-2</v>
      </c>
      <c r="G37" s="76">
        <v>1</v>
      </c>
      <c r="H37" s="77">
        <v>1.8335999999999999</v>
      </c>
      <c r="I37" s="78" t="s">
        <v>101</v>
      </c>
      <c r="J37" s="78"/>
      <c r="K37" s="78"/>
      <c r="L37" s="79">
        <v>44.263103999999998</v>
      </c>
    </row>
    <row r="38" spans="1:12" ht="25.5" x14ac:dyDescent="0.25">
      <c r="A38" s="57" t="s">
        <v>102</v>
      </c>
      <c r="B38" s="72">
        <v>94974</v>
      </c>
      <c r="C38" s="73" t="s">
        <v>103</v>
      </c>
      <c r="D38" s="74" t="s">
        <v>58</v>
      </c>
      <c r="E38" s="75">
        <v>424.57</v>
      </c>
      <c r="F38" s="75">
        <v>1.5E-3</v>
      </c>
      <c r="G38" s="76">
        <v>1</v>
      </c>
      <c r="H38" s="77">
        <v>0.14400000000000002</v>
      </c>
      <c r="I38" s="78" t="s">
        <v>104</v>
      </c>
      <c r="J38" s="78"/>
      <c r="K38" s="78"/>
      <c r="L38" s="79">
        <v>61.138080000000009</v>
      </c>
    </row>
    <row r="39" spans="1:12" ht="38.25" x14ac:dyDescent="0.25">
      <c r="A39" s="57" t="s">
        <v>105</v>
      </c>
      <c r="B39" s="58">
        <v>99059</v>
      </c>
      <c r="C39" s="59" t="s">
        <v>106</v>
      </c>
      <c r="D39" s="60" t="s">
        <v>39</v>
      </c>
      <c r="E39" s="61">
        <v>61.637369</v>
      </c>
      <c r="F39" s="62"/>
      <c r="G39" s="62"/>
      <c r="H39" s="71">
        <v>150</v>
      </c>
      <c r="I39" s="61" t="s">
        <v>107</v>
      </c>
      <c r="J39" s="61">
        <v>6228.5707305645756</v>
      </c>
      <c r="K39" s="61">
        <v>3017.0346194354238</v>
      </c>
      <c r="L39" s="64">
        <v>9245.6053499999998</v>
      </c>
    </row>
    <row r="40" spans="1:12" ht="25.5" x14ac:dyDescent="0.25">
      <c r="A40" s="57" t="s">
        <v>108</v>
      </c>
      <c r="B40" s="72">
        <v>4417</v>
      </c>
      <c r="C40" s="73" t="s">
        <v>109</v>
      </c>
      <c r="D40" s="74" t="s">
        <v>39</v>
      </c>
      <c r="E40" s="75">
        <v>11.37</v>
      </c>
      <c r="F40" s="75">
        <v>0.74450000000000005</v>
      </c>
      <c r="G40" s="76">
        <v>1</v>
      </c>
      <c r="H40" s="77">
        <v>111.67500000000001</v>
      </c>
      <c r="I40" s="78" t="s">
        <v>110</v>
      </c>
      <c r="J40" s="78"/>
      <c r="K40" s="78"/>
      <c r="L40" s="79">
        <v>1269.7447500000001</v>
      </c>
    </row>
    <row r="41" spans="1:12" ht="24" x14ac:dyDescent="0.25">
      <c r="A41" s="57" t="s">
        <v>111</v>
      </c>
      <c r="B41" s="72">
        <v>4433</v>
      </c>
      <c r="C41" s="73" t="s">
        <v>84</v>
      </c>
      <c r="D41" s="74" t="s">
        <v>39</v>
      </c>
      <c r="E41" s="75">
        <v>40.869999999999997</v>
      </c>
      <c r="F41" s="75">
        <v>0.41249999999999998</v>
      </c>
      <c r="G41" s="76">
        <v>1</v>
      </c>
      <c r="H41" s="77">
        <v>61.875</v>
      </c>
      <c r="I41" s="78" t="s">
        <v>112</v>
      </c>
      <c r="J41" s="78"/>
      <c r="K41" s="78"/>
      <c r="L41" s="79">
        <v>2528.8312499999997</v>
      </c>
    </row>
    <row r="42" spans="1:12" x14ac:dyDescent="0.25">
      <c r="A42" s="57" t="s">
        <v>113</v>
      </c>
      <c r="B42" s="72">
        <v>5068</v>
      </c>
      <c r="C42" s="73" t="s">
        <v>114</v>
      </c>
      <c r="D42" s="74" t="s">
        <v>49</v>
      </c>
      <c r="E42" s="75">
        <v>25.43</v>
      </c>
      <c r="F42" s="75">
        <v>0.111</v>
      </c>
      <c r="G42" s="76">
        <v>1</v>
      </c>
      <c r="H42" s="77">
        <v>16.649999999999999</v>
      </c>
      <c r="I42" s="78" t="s">
        <v>115</v>
      </c>
      <c r="J42" s="78"/>
      <c r="K42" s="78"/>
      <c r="L42" s="79">
        <v>423.40949999999998</v>
      </c>
    </row>
    <row r="43" spans="1:12" x14ac:dyDescent="0.25">
      <c r="A43" s="57" t="s">
        <v>116</v>
      </c>
      <c r="B43" s="72">
        <v>7356</v>
      </c>
      <c r="C43" s="73" t="s">
        <v>117</v>
      </c>
      <c r="D43" s="74" t="s">
        <v>118</v>
      </c>
      <c r="E43" s="75">
        <v>22.95</v>
      </c>
      <c r="F43" s="75">
        <v>2.5600000000000001E-2</v>
      </c>
      <c r="G43" s="76">
        <v>1</v>
      </c>
      <c r="H43" s="77">
        <v>3.8400000000000003</v>
      </c>
      <c r="I43" s="78" t="s">
        <v>119</v>
      </c>
      <c r="J43" s="78"/>
      <c r="K43" s="78"/>
      <c r="L43" s="79">
        <v>88.128</v>
      </c>
    </row>
    <row r="44" spans="1:12" ht="24" x14ac:dyDescent="0.25">
      <c r="A44" s="57" t="s">
        <v>120</v>
      </c>
      <c r="B44" s="72">
        <v>10567</v>
      </c>
      <c r="C44" s="73" t="s">
        <v>121</v>
      </c>
      <c r="D44" s="74" t="s">
        <v>39</v>
      </c>
      <c r="E44" s="75">
        <v>9.48</v>
      </c>
      <c r="F44" s="75">
        <v>0.55000000000000004</v>
      </c>
      <c r="G44" s="76">
        <v>1</v>
      </c>
      <c r="H44" s="77">
        <v>82.5</v>
      </c>
      <c r="I44" s="78" t="s">
        <v>122</v>
      </c>
      <c r="J44" s="78"/>
      <c r="K44" s="78"/>
      <c r="L44" s="79">
        <v>782.1</v>
      </c>
    </row>
    <row r="45" spans="1:12" x14ac:dyDescent="0.25">
      <c r="A45" s="57" t="s">
        <v>123</v>
      </c>
      <c r="B45" s="72">
        <v>88239</v>
      </c>
      <c r="C45" s="73" t="s">
        <v>90</v>
      </c>
      <c r="D45" s="74" t="s">
        <v>29</v>
      </c>
      <c r="E45" s="75">
        <v>17.87</v>
      </c>
      <c r="F45" s="75">
        <v>0.35630000000000001</v>
      </c>
      <c r="G45" s="76">
        <v>1</v>
      </c>
      <c r="H45" s="77">
        <v>53.445</v>
      </c>
      <c r="I45" s="78" t="s">
        <v>124</v>
      </c>
      <c r="J45" s="78"/>
      <c r="K45" s="78"/>
      <c r="L45" s="79">
        <v>955.06215000000009</v>
      </c>
    </row>
    <row r="46" spans="1:12" ht="25.5" x14ac:dyDescent="0.25">
      <c r="A46" s="57" t="s">
        <v>125</v>
      </c>
      <c r="B46" s="72">
        <v>88262</v>
      </c>
      <c r="C46" s="73" t="s">
        <v>52</v>
      </c>
      <c r="D46" s="74" t="s">
        <v>29</v>
      </c>
      <c r="E46" s="75">
        <v>22.12</v>
      </c>
      <c r="F46" s="75">
        <v>0.71250000000000002</v>
      </c>
      <c r="G46" s="76">
        <v>1</v>
      </c>
      <c r="H46" s="77">
        <v>106.875</v>
      </c>
      <c r="I46" s="78" t="s">
        <v>126</v>
      </c>
      <c r="J46" s="78"/>
      <c r="K46" s="78"/>
      <c r="L46" s="79">
        <v>2364.0750000000003</v>
      </c>
    </row>
    <row r="47" spans="1:12" ht="25.5" x14ac:dyDescent="0.25">
      <c r="A47" s="57" t="s">
        <v>127</v>
      </c>
      <c r="B47" s="72">
        <v>91692</v>
      </c>
      <c r="C47" s="73" t="s">
        <v>95</v>
      </c>
      <c r="D47" s="74" t="s">
        <v>96</v>
      </c>
      <c r="E47" s="75">
        <v>25.16</v>
      </c>
      <c r="F47" s="75">
        <v>3.8999999999999998E-3</v>
      </c>
      <c r="G47" s="76">
        <v>1</v>
      </c>
      <c r="H47" s="77">
        <v>0.58499999999999996</v>
      </c>
      <c r="I47" s="78" t="s">
        <v>128</v>
      </c>
      <c r="J47" s="78"/>
      <c r="K47" s="78"/>
      <c r="L47" s="79">
        <v>14.718599999999999</v>
      </c>
    </row>
    <row r="48" spans="1:12" ht="24" x14ac:dyDescent="0.25">
      <c r="A48" s="57" t="s">
        <v>129</v>
      </c>
      <c r="B48" s="72">
        <v>91693</v>
      </c>
      <c r="C48" s="73" t="s">
        <v>99</v>
      </c>
      <c r="D48" s="74" t="s">
        <v>100</v>
      </c>
      <c r="E48" s="75">
        <v>24.14</v>
      </c>
      <c r="F48" s="75">
        <v>1.6799999999999999E-2</v>
      </c>
      <c r="G48" s="76">
        <v>1</v>
      </c>
      <c r="H48" s="77">
        <v>2.52</v>
      </c>
      <c r="I48" s="78" t="s">
        <v>130</v>
      </c>
      <c r="J48" s="78"/>
      <c r="K48" s="78"/>
      <c r="L48" s="79">
        <v>60.832799999999999</v>
      </c>
    </row>
    <row r="49" spans="1:12" ht="25.5" x14ac:dyDescent="0.25">
      <c r="A49" s="57" t="s">
        <v>131</v>
      </c>
      <c r="B49" s="72">
        <v>94974</v>
      </c>
      <c r="C49" s="73" t="s">
        <v>103</v>
      </c>
      <c r="D49" s="74" t="s">
        <v>58</v>
      </c>
      <c r="E49" s="75">
        <v>424.57</v>
      </c>
      <c r="F49" s="75">
        <v>4.5999999999999999E-3</v>
      </c>
      <c r="G49" s="76">
        <v>1</v>
      </c>
      <c r="H49" s="77">
        <v>0.69</v>
      </c>
      <c r="I49" s="78" t="s">
        <v>132</v>
      </c>
      <c r="J49" s="78"/>
      <c r="K49" s="78"/>
      <c r="L49" s="79">
        <v>292.95329999999996</v>
      </c>
    </row>
    <row r="50" spans="1:12" x14ac:dyDescent="0.25">
      <c r="A50" s="57" t="s">
        <v>133</v>
      </c>
      <c r="B50" s="72">
        <v>99062</v>
      </c>
      <c r="C50" s="73" t="s">
        <v>134</v>
      </c>
      <c r="D50" s="74" t="s">
        <v>62</v>
      </c>
      <c r="E50" s="75">
        <v>2.0699999999999998</v>
      </c>
      <c r="F50" s="75">
        <v>1.5</v>
      </c>
      <c r="G50" s="76">
        <v>1</v>
      </c>
      <c r="H50" s="77">
        <v>225</v>
      </c>
      <c r="I50" s="78" t="s">
        <v>135</v>
      </c>
      <c r="J50" s="78"/>
      <c r="K50" s="78"/>
      <c r="L50" s="79">
        <v>465.74999999999994</v>
      </c>
    </row>
    <row r="51" spans="1:12" ht="25.5" x14ac:dyDescent="0.25">
      <c r="A51" s="57" t="s">
        <v>136</v>
      </c>
      <c r="B51" s="58">
        <v>93584</v>
      </c>
      <c r="C51" s="59" t="s">
        <v>137</v>
      </c>
      <c r="D51" s="60" t="s">
        <v>25</v>
      </c>
      <c r="E51" s="61">
        <v>955.49598600000002</v>
      </c>
      <c r="F51" s="62"/>
      <c r="G51" s="62"/>
      <c r="H51" s="71">
        <v>12</v>
      </c>
      <c r="I51" s="61" t="s">
        <v>138</v>
      </c>
      <c r="J51" s="61">
        <v>9918.4602031357572</v>
      </c>
      <c r="K51" s="61">
        <v>1547.4916288642426</v>
      </c>
      <c r="L51" s="64">
        <v>11465.951832000001</v>
      </c>
    </row>
    <row r="52" spans="1:12" ht="36" x14ac:dyDescent="0.25">
      <c r="A52" s="57" t="s">
        <v>139</v>
      </c>
      <c r="B52" s="72">
        <v>11455</v>
      </c>
      <c r="C52" s="73" t="s">
        <v>140</v>
      </c>
      <c r="D52" s="74" t="s">
        <v>62</v>
      </c>
      <c r="E52" s="75">
        <v>17.170000000000002</v>
      </c>
      <c r="F52" s="75">
        <v>6.6199999999999995E-2</v>
      </c>
      <c r="G52" s="76">
        <v>1</v>
      </c>
      <c r="H52" s="77">
        <v>0.7944</v>
      </c>
      <c r="I52" s="78" t="s">
        <v>141</v>
      </c>
      <c r="J52" s="78"/>
      <c r="K52" s="78"/>
      <c r="L52" s="79">
        <v>13.639848000000001</v>
      </c>
    </row>
    <row r="53" spans="1:12" x14ac:dyDescent="0.25">
      <c r="A53" s="57" t="s">
        <v>142</v>
      </c>
      <c r="B53" s="72">
        <v>88487</v>
      </c>
      <c r="C53" s="73" t="s">
        <v>20</v>
      </c>
      <c r="D53" s="74" t="s">
        <v>21</v>
      </c>
      <c r="E53" s="75">
        <v>0</v>
      </c>
      <c r="F53" s="75" t="s">
        <v>78</v>
      </c>
      <c r="G53" s="76">
        <v>1</v>
      </c>
      <c r="H53" s="77">
        <v>0</v>
      </c>
      <c r="I53" s="78" t="s">
        <v>79</v>
      </c>
      <c r="J53" s="78"/>
      <c r="K53" s="78"/>
      <c r="L53" s="79">
        <v>0</v>
      </c>
    </row>
    <row r="54" spans="1:12" ht="48" x14ac:dyDescent="0.25">
      <c r="A54" s="57" t="s">
        <v>143</v>
      </c>
      <c r="B54" s="72">
        <v>91170</v>
      </c>
      <c r="C54" s="73" t="s">
        <v>144</v>
      </c>
      <c r="D54" s="74" t="s">
        <v>39</v>
      </c>
      <c r="E54" s="75">
        <v>3.02</v>
      </c>
      <c r="F54" s="75">
        <v>0.13250000000000001</v>
      </c>
      <c r="G54" s="76">
        <v>1</v>
      </c>
      <c r="H54" s="77">
        <v>1.59</v>
      </c>
      <c r="I54" s="78" t="s">
        <v>145</v>
      </c>
      <c r="J54" s="78"/>
      <c r="K54" s="78"/>
      <c r="L54" s="79">
        <v>4.8018000000000001</v>
      </c>
    </row>
    <row r="55" spans="1:12" ht="36" x14ac:dyDescent="0.25">
      <c r="A55" s="57" t="s">
        <v>146</v>
      </c>
      <c r="B55" s="72">
        <v>91173</v>
      </c>
      <c r="C55" s="73" t="s">
        <v>147</v>
      </c>
      <c r="D55" s="74" t="s">
        <v>39</v>
      </c>
      <c r="E55" s="75">
        <v>1.53</v>
      </c>
      <c r="F55" s="75">
        <v>0.17219999999999999</v>
      </c>
      <c r="G55" s="76">
        <v>1</v>
      </c>
      <c r="H55" s="77">
        <v>2.0663999999999998</v>
      </c>
      <c r="I55" s="78" t="s">
        <v>148</v>
      </c>
      <c r="J55" s="78"/>
      <c r="K55" s="78"/>
      <c r="L55" s="79">
        <v>3.1615919999999997</v>
      </c>
    </row>
    <row r="56" spans="1:12" ht="25.5" x14ac:dyDescent="0.25">
      <c r="A56" s="57" t="s">
        <v>149</v>
      </c>
      <c r="B56" s="72">
        <v>91341</v>
      </c>
      <c r="C56" s="73" t="s">
        <v>150</v>
      </c>
      <c r="D56" s="74" t="s">
        <v>25</v>
      </c>
      <c r="E56" s="75">
        <v>553.95000000000005</v>
      </c>
      <c r="F56" s="75">
        <v>0.153</v>
      </c>
      <c r="G56" s="76">
        <v>1</v>
      </c>
      <c r="H56" s="77">
        <v>1.8359999999999999</v>
      </c>
      <c r="I56" s="78" t="s">
        <v>151</v>
      </c>
      <c r="J56" s="78"/>
      <c r="K56" s="78"/>
      <c r="L56" s="79">
        <v>1017.0522</v>
      </c>
    </row>
    <row r="57" spans="1:12" ht="36" x14ac:dyDescent="0.25">
      <c r="A57" s="57" t="s">
        <v>152</v>
      </c>
      <c r="B57" s="72">
        <v>91852</v>
      </c>
      <c r="C57" s="73" t="s">
        <v>153</v>
      </c>
      <c r="D57" s="74" t="s">
        <v>39</v>
      </c>
      <c r="E57" s="75">
        <v>8.2200000000000006</v>
      </c>
      <c r="F57" s="75">
        <v>6.6199999999999995E-2</v>
      </c>
      <c r="G57" s="76">
        <v>1</v>
      </c>
      <c r="H57" s="77">
        <v>0.7944</v>
      </c>
      <c r="I57" s="78" t="s">
        <v>154</v>
      </c>
      <c r="J57" s="78"/>
      <c r="K57" s="78"/>
      <c r="L57" s="79">
        <v>6.5299680000000002</v>
      </c>
    </row>
    <row r="58" spans="1:12" ht="36" x14ac:dyDescent="0.25">
      <c r="A58" s="57" t="s">
        <v>155</v>
      </c>
      <c r="B58" s="72">
        <v>91862</v>
      </c>
      <c r="C58" s="73" t="s">
        <v>156</v>
      </c>
      <c r="D58" s="74" t="s">
        <v>39</v>
      </c>
      <c r="E58" s="75">
        <v>10.57</v>
      </c>
      <c r="F58" s="75">
        <v>0.13250000000000001</v>
      </c>
      <c r="G58" s="76">
        <v>1</v>
      </c>
      <c r="H58" s="77">
        <v>1.59</v>
      </c>
      <c r="I58" s="78" t="s">
        <v>145</v>
      </c>
      <c r="J58" s="78"/>
      <c r="K58" s="78"/>
      <c r="L58" s="79">
        <v>16.8063</v>
      </c>
    </row>
    <row r="59" spans="1:12" ht="36" x14ac:dyDescent="0.25">
      <c r="A59" s="57" t="s">
        <v>157</v>
      </c>
      <c r="B59" s="72">
        <v>91870</v>
      </c>
      <c r="C59" s="73" t="s">
        <v>158</v>
      </c>
      <c r="D59" s="74" t="s">
        <v>39</v>
      </c>
      <c r="E59" s="75">
        <v>11.11</v>
      </c>
      <c r="F59" s="75">
        <v>0.17219999999999999</v>
      </c>
      <c r="G59" s="76">
        <v>1</v>
      </c>
      <c r="H59" s="77">
        <v>2.0663999999999998</v>
      </c>
      <c r="I59" s="78" t="s">
        <v>148</v>
      </c>
      <c r="J59" s="78"/>
      <c r="K59" s="78"/>
      <c r="L59" s="79">
        <v>22.957703999999996</v>
      </c>
    </row>
    <row r="60" spans="1:12" ht="24" x14ac:dyDescent="0.25">
      <c r="A60" s="57" t="s">
        <v>159</v>
      </c>
      <c r="B60" s="72">
        <v>91924</v>
      </c>
      <c r="C60" s="73" t="s">
        <v>160</v>
      </c>
      <c r="D60" s="74" t="s">
        <v>39</v>
      </c>
      <c r="E60" s="75">
        <v>2.63</v>
      </c>
      <c r="F60" s="75">
        <v>0.67549999999999999</v>
      </c>
      <c r="G60" s="76">
        <v>1</v>
      </c>
      <c r="H60" s="77">
        <v>8.1059999999999999</v>
      </c>
      <c r="I60" s="78" t="s">
        <v>161</v>
      </c>
      <c r="J60" s="78"/>
      <c r="K60" s="78"/>
      <c r="L60" s="79">
        <v>21.31878</v>
      </c>
    </row>
    <row r="61" spans="1:12" ht="36" x14ac:dyDescent="0.25">
      <c r="A61" s="57" t="s">
        <v>162</v>
      </c>
      <c r="B61" s="72">
        <v>92023</v>
      </c>
      <c r="C61" s="73" t="s">
        <v>163</v>
      </c>
      <c r="D61" s="74" t="s">
        <v>62</v>
      </c>
      <c r="E61" s="75">
        <v>40.57</v>
      </c>
      <c r="F61" s="75">
        <v>6.6199999999999995E-2</v>
      </c>
      <c r="G61" s="76">
        <v>1</v>
      </c>
      <c r="H61" s="77">
        <v>0.7944</v>
      </c>
      <c r="I61" s="78" t="s">
        <v>141</v>
      </c>
      <c r="J61" s="78"/>
      <c r="K61" s="78"/>
      <c r="L61" s="79">
        <v>32.228808000000001</v>
      </c>
    </row>
    <row r="62" spans="1:12" ht="38.25" x14ac:dyDescent="0.25">
      <c r="A62" s="57" t="s">
        <v>164</v>
      </c>
      <c r="B62" s="72">
        <v>92543</v>
      </c>
      <c r="C62" s="73" t="s">
        <v>165</v>
      </c>
      <c r="D62" s="74" t="s">
        <v>25</v>
      </c>
      <c r="E62" s="75">
        <v>32.799999999999997</v>
      </c>
      <c r="F62" s="75">
        <v>1.7192000000000001</v>
      </c>
      <c r="G62" s="76">
        <v>1</v>
      </c>
      <c r="H62" s="77">
        <v>20.630400000000002</v>
      </c>
      <c r="I62" s="78" t="s">
        <v>166</v>
      </c>
      <c r="J62" s="78"/>
      <c r="K62" s="78"/>
      <c r="L62" s="79">
        <v>676.67711999999995</v>
      </c>
    </row>
    <row r="63" spans="1:12" ht="25.5" x14ac:dyDescent="0.25">
      <c r="A63" s="57" t="s">
        <v>167</v>
      </c>
      <c r="B63" s="72">
        <v>93358</v>
      </c>
      <c r="C63" s="73" t="s">
        <v>168</v>
      </c>
      <c r="D63" s="74" t="s">
        <v>58</v>
      </c>
      <c r="E63" s="75">
        <v>64.12</v>
      </c>
      <c r="F63" s="75">
        <v>4.0399999999999998E-2</v>
      </c>
      <c r="G63" s="76">
        <v>1</v>
      </c>
      <c r="H63" s="77">
        <v>0.48480000000000001</v>
      </c>
      <c r="I63" s="78" t="s">
        <v>169</v>
      </c>
      <c r="J63" s="78"/>
      <c r="K63" s="78"/>
      <c r="L63" s="79">
        <v>31.085376000000004</v>
      </c>
    </row>
    <row r="64" spans="1:12" ht="48" x14ac:dyDescent="0.25">
      <c r="A64" s="57" t="s">
        <v>170</v>
      </c>
      <c r="B64" s="72">
        <v>94210</v>
      </c>
      <c r="C64" s="73" t="s">
        <v>171</v>
      </c>
      <c r="D64" s="74" t="s">
        <v>25</v>
      </c>
      <c r="E64" s="75">
        <v>43.36</v>
      </c>
      <c r="F64" s="75">
        <v>1.7192000000000001</v>
      </c>
      <c r="G64" s="76">
        <v>1</v>
      </c>
      <c r="H64" s="77">
        <v>20.630400000000002</v>
      </c>
      <c r="I64" s="78" t="s">
        <v>166</v>
      </c>
      <c r="J64" s="78"/>
      <c r="K64" s="78"/>
      <c r="L64" s="79">
        <v>894.53414400000008</v>
      </c>
    </row>
    <row r="65" spans="1:12" ht="48" x14ac:dyDescent="0.25">
      <c r="A65" s="57" t="s">
        <v>172</v>
      </c>
      <c r="B65" s="72">
        <v>94559</v>
      </c>
      <c r="C65" s="73" t="s">
        <v>173</v>
      </c>
      <c r="D65" s="74" t="s">
        <v>25</v>
      </c>
      <c r="E65" s="75">
        <v>845.69</v>
      </c>
      <c r="F65" s="75">
        <v>6.6199999999999995E-2</v>
      </c>
      <c r="G65" s="76">
        <v>1</v>
      </c>
      <c r="H65" s="77">
        <v>0.7944</v>
      </c>
      <c r="I65" s="78" t="s">
        <v>174</v>
      </c>
      <c r="J65" s="78"/>
      <c r="K65" s="78"/>
      <c r="L65" s="79">
        <v>671.81613600000003</v>
      </c>
    </row>
    <row r="66" spans="1:12" ht="25.5" x14ac:dyDescent="0.25">
      <c r="A66" s="57" t="s">
        <v>175</v>
      </c>
      <c r="B66" s="72">
        <v>95240</v>
      </c>
      <c r="C66" s="73" t="s">
        <v>176</v>
      </c>
      <c r="D66" s="74" t="s">
        <v>25</v>
      </c>
      <c r="E66" s="75">
        <v>17.25</v>
      </c>
      <c r="F66" s="75">
        <v>9.2999999999999992E-3</v>
      </c>
      <c r="G66" s="76">
        <v>1</v>
      </c>
      <c r="H66" s="77">
        <v>0.11159999999999999</v>
      </c>
      <c r="I66" s="78" t="s">
        <v>177</v>
      </c>
      <c r="J66" s="78"/>
      <c r="K66" s="78"/>
      <c r="L66" s="79">
        <v>1.9250999999999998</v>
      </c>
    </row>
    <row r="67" spans="1:12" ht="25.5" x14ac:dyDescent="0.25">
      <c r="A67" s="57" t="s">
        <v>178</v>
      </c>
      <c r="B67" s="72">
        <v>95241</v>
      </c>
      <c r="C67" s="73" t="s">
        <v>179</v>
      </c>
      <c r="D67" s="74" t="s">
        <v>25</v>
      </c>
      <c r="E67" s="75">
        <v>28.79</v>
      </c>
      <c r="F67" s="75">
        <v>1.5109999999999999</v>
      </c>
      <c r="G67" s="76">
        <v>1</v>
      </c>
      <c r="H67" s="77">
        <v>18.131999999999998</v>
      </c>
      <c r="I67" s="78" t="s">
        <v>180</v>
      </c>
      <c r="J67" s="78"/>
      <c r="K67" s="78"/>
      <c r="L67" s="79">
        <v>522.02027999999996</v>
      </c>
    </row>
    <row r="68" spans="1:12" ht="24" x14ac:dyDescent="0.25">
      <c r="A68" s="57" t="s">
        <v>181</v>
      </c>
      <c r="B68" s="72">
        <v>95805</v>
      </c>
      <c r="C68" s="73" t="s">
        <v>182</v>
      </c>
      <c r="D68" s="74" t="s">
        <v>62</v>
      </c>
      <c r="E68" s="75">
        <v>21.67</v>
      </c>
      <c r="F68" s="75">
        <v>0.13250000000000001</v>
      </c>
      <c r="G68" s="76">
        <v>1</v>
      </c>
      <c r="H68" s="77">
        <v>1.59</v>
      </c>
      <c r="I68" s="78" t="s">
        <v>183</v>
      </c>
      <c r="J68" s="78"/>
      <c r="K68" s="78"/>
      <c r="L68" s="79">
        <v>34.455300000000001</v>
      </c>
    </row>
    <row r="69" spans="1:12" ht="25.5" x14ac:dyDescent="0.25">
      <c r="A69" s="57" t="s">
        <v>184</v>
      </c>
      <c r="B69" s="72">
        <v>96995</v>
      </c>
      <c r="C69" s="73" t="s">
        <v>185</v>
      </c>
      <c r="D69" s="74" t="s">
        <v>58</v>
      </c>
      <c r="E69" s="75">
        <v>38.880000000000003</v>
      </c>
      <c r="F69" s="75">
        <v>1.06E-2</v>
      </c>
      <c r="G69" s="76">
        <v>1</v>
      </c>
      <c r="H69" s="77">
        <v>0.12720000000000001</v>
      </c>
      <c r="I69" s="78" t="s">
        <v>186</v>
      </c>
      <c r="J69" s="78"/>
      <c r="K69" s="78"/>
      <c r="L69" s="79">
        <v>4.9455360000000006</v>
      </c>
    </row>
    <row r="70" spans="1:12" ht="36" x14ac:dyDescent="0.25">
      <c r="A70" s="57" t="s">
        <v>187</v>
      </c>
      <c r="B70" s="72">
        <v>97586</v>
      </c>
      <c r="C70" s="73" t="s">
        <v>188</v>
      </c>
      <c r="D70" s="74" t="s">
        <v>62</v>
      </c>
      <c r="E70" s="75">
        <v>164.28</v>
      </c>
      <c r="F70" s="75">
        <v>6.6199999999999995E-2</v>
      </c>
      <c r="G70" s="76">
        <v>1</v>
      </c>
      <c r="H70" s="77">
        <v>0.7944</v>
      </c>
      <c r="I70" s="78" t="s">
        <v>141</v>
      </c>
      <c r="J70" s="78"/>
      <c r="K70" s="78"/>
      <c r="L70" s="79">
        <v>130.504032</v>
      </c>
    </row>
    <row r="71" spans="1:12" ht="36" x14ac:dyDescent="0.25">
      <c r="A71" s="57" t="s">
        <v>189</v>
      </c>
      <c r="B71" s="72">
        <v>98441</v>
      </c>
      <c r="C71" s="73" t="s">
        <v>190</v>
      </c>
      <c r="D71" s="74" t="s">
        <v>25</v>
      </c>
      <c r="E71" s="75">
        <v>190.5</v>
      </c>
      <c r="F71" s="75">
        <v>0.51359999999999995</v>
      </c>
      <c r="G71" s="76">
        <v>1</v>
      </c>
      <c r="H71" s="77">
        <v>6.1631999999999998</v>
      </c>
      <c r="I71" s="78" t="s">
        <v>191</v>
      </c>
      <c r="J71" s="78"/>
      <c r="K71" s="78"/>
      <c r="L71" s="79">
        <v>1174.0896</v>
      </c>
    </row>
    <row r="72" spans="1:12" ht="36" x14ac:dyDescent="0.25">
      <c r="A72" s="57" t="s">
        <v>192</v>
      </c>
      <c r="B72" s="72">
        <v>98442</v>
      </c>
      <c r="C72" s="73" t="s">
        <v>193</v>
      </c>
      <c r="D72" s="74" t="s">
        <v>25</v>
      </c>
      <c r="E72" s="75">
        <v>193.24</v>
      </c>
      <c r="F72" s="75">
        <v>0.59109999999999996</v>
      </c>
      <c r="G72" s="76">
        <v>1</v>
      </c>
      <c r="H72" s="77">
        <v>7.0931999999999995</v>
      </c>
      <c r="I72" s="78" t="s">
        <v>194</v>
      </c>
      <c r="J72" s="78"/>
      <c r="K72" s="78"/>
      <c r="L72" s="79">
        <v>1370.6899679999999</v>
      </c>
    </row>
    <row r="73" spans="1:12" ht="36" x14ac:dyDescent="0.25">
      <c r="A73" s="57" t="s">
        <v>195</v>
      </c>
      <c r="B73" s="72">
        <v>98445</v>
      </c>
      <c r="C73" s="73" t="s">
        <v>196</v>
      </c>
      <c r="D73" s="74" t="s">
        <v>25</v>
      </c>
      <c r="E73" s="75">
        <v>229.88</v>
      </c>
      <c r="F73" s="75">
        <v>0.80230000000000001</v>
      </c>
      <c r="G73" s="76">
        <v>1</v>
      </c>
      <c r="H73" s="77">
        <v>9.627600000000001</v>
      </c>
      <c r="I73" s="78" t="s">
        <v>197</v>
      </c>
      <c r="J73" s="78"/>
      <c r="K73" s="78"/>
      <c r="L73" s="79">
        <v>2213.1926880000001</v>
      </c>
    </row>
    <row r="74" spans="1:12" ht="36" x14ac:dyDescent="0.25">
      <c r="A74" s="57" t="s">
        <v>198</v>
      </c>
      <c r="B74" s="72">
        <v>98446</v>
      </c>
      <c r="C74" s="73" t="s">
        <v>199</v>
      </c>
      <c r="D74" s="74" t="s">
        <v>25</v>
      </c>
      <c r="E74" s="75">
        <v>292.07</v>
      </c>
      <c r="F74" s="75">
        <v>0.62549999999999994</v>
      </c>
      <c r="G74" s="76">
        <v>1</v>
      </c>
      <c r="H74" s="77">
        <v>7.5059999999999993</v>
      </c>
      <c r="I74" s="78" t="s">
        <v>200</v>
      </c>
      <c r="J74" s="78"/>
      <c r="K74" s="78"/>
      <c r="L74" s="79">
        <v>2192.2774199999999</v>
      </c>
    </row>
    <row r="75" spans="1:12" ht="36" x14ac:dyDescent="0.25">
      <c r="A75" s="57" t="s">
        <v>201</v>
      </c>
      <c r="B75" s="72">
        <v>101165</v>
      </c>
      <c r="C75" s="73" t="s">
        <v>202</v>
      </c>
      <c r="D75" s="74" t="s">
        <v>58</v>
      </c>
      <c r="E75" s="75">
        <v>817.83</v>
      </c>
      <c r="F75" s="75">
        <v>4.1700000000000001E-2</v>
      </c>
      <c r="G75" s="76">
        <v>1</v>
      </c>
      <c r="H75" s="77">
        <v>0.50039999999999996</v>
      </c>
      <c r="I75" s="78" t="s">
        <v>203</v>
      </c>
      <c r="J75" s="78"/>
      <c r="K75" s="78"/>
      <c r="L75" s="79">
        <v>409.24213199999997</v>
      </c>
    </row>
    <row r="76" spans="1:12" x14ac:dyDescent="0.25">
      <c r="A76" s="57">
        <v>2</v>
      </c>
      <c r="B76" s="88"/>
      <c r="C76" s="66" t="s">
        <v>204</v>
      </c>
      <c r="D76" s="67"/>
      <c r="E76" s="68"/>
      <c r="F76" s="68"/>
      <c r="G76" s="68"/>
      <c r="H76" s="69"/>
      <c r="I76" s="69"/>
      <c r="J76" s="69"/>
      <c r="K76" s="69"/>
      <c r="L76" s="70">
        <v>20781</v>
      </c>
    </row>
    <row r="77" spans="1:12" ht="25.5" x14ac:dyDescent="0.25">
      <c r="A77" s="57" t="s">
        <v>205</v>
      </c>
      <c r="B77" s="58">
        <v>90779</v>
      </c>
      <c r="C77" s="59" t="s">
        <v>206</v>
      </c>
      <c r="D77" s="60" t="s">
        <v>29</v>
      </c>
      <c r="E77" s="61">
        <v>138.54</v>
      </c>
      <c r="F77" s="62"/>
      <c r="G77" s="62"/>
      <c r="H77" s="89">
        <v>150</v>
      </c>
      <c r="I77" s="61" t="s">
        <v>207</v>
      </c>
      <c r="J77" s="61">
        <v>230.99999586300004</v>
      </c>
      <c r="K77" s="61">
        <v>20550.000004137</v>
      </c>
      <c r="L77" s="64">
        <v>20781</v>
      </c>
    </row>
    <row r="78" spans="1:12" x14ac:dyDescent="0.25">
      <c r="A78" s="57" t="s">
        <v>208</v>
      </c>
      <c r="B78" s="90">
        <v>2708</v>
      </c>
      <c r="C78" s="73" t="s">
        <v>209</v>
      </c>
      <c r="D78" s="74" t="s">
        <v>29</v>
      </c>
      <c r="E78" s="75">
        <v>135.38</v>
      </c>
      <c r="F78" s="75">
        <v>1</v>
      </c>
      <c r="G78" s="76">
        <v>1</v>
      </c>
      <c r="H78" s="91">
        <v>150</v>
      </c>
      <c r="I78" s="78" t="s">
        <v>207</v>
      </c>
      <c r="J78" s="92"/>
      <c r="K78" s="92"/>
      <c r="L78" s="93">
        <v>20307</v>
      </c>
    </row>
    <row r="79" spans="1:12" x14ac:dyDescent="0.25">
      <c r="A79" s="57" t="s">
        <v>210</v>
      </c>
      <c r="B79" s="90">
        <v>37372</v>
      </c>
      <c r="C79" s="73" t="s">
        <v>211</v>
      </c>
      <c r="D79" s="74" t="s">
        <v>29</v>
      </c>
      <c r="E79" s="75">
        <v>0.81</v>
      </c>
      <c r="F79" s="75">
        <v>1</v>
      </c>
      <c r="G79" s="76">
        <v>1</v>
      </c>
      <c r="H79" s="91">
        <v>150</v>
      </c>
      <c r="I79" s="78" t="s">
        <v>207</v>
      </c>
      <c r="J79" s="92"/>
      <c r="K79" s="92"/>
      <c r="L79" s="93">
        <v>121.50000000000001</v>
      </c>
    </row>
    <row r="80" spans="1:12" x14ac:dyDescent="0.25">
      <c r="A80" s="57" t="s">
        <v>212</v>
      </c>
      <c r="B80" s="90">
        <v>37373</v>
      </c>
      <c r="C80" s="73" t="s">
        <v>213</v>
      </c>
      <c r="D80" s="74" t="s">
        <v>29</v>
      </c>
      <c r="E80" s="75">
        <v>0.06</v>
      </c>
      <c r="F80" s="75">
        <v>1</v>
      </c>
      <c r="G80" s="76">
        <v>1</v>
      </c>
      <c r="H80" s="91">
        <v>150</v>
      </c>
      <c r="I80" s="78" t="s">
        <v>207</v>
      </c>
      <c r="J80" s="92"/>
      <c r="K80" s="92"/>
      <c r="L80" s="93">
        <v>9</v>
      </c>
    </row>
    <row r="81" spans="1:12" ht="24" x14ac:dyDescent="0.25">
      <c r="A81" s="57" t="s">
        <v>214</v>
      </c>
      <c r="B81" s="90">
        <v>43462</v>
      </c>
      <c r="C81" s="73" t="s">
        <v>215</v>
      </c>
      <c r="D81" s="74" t="s">
        <v>29</v>
      </c>
      <c r="E81" s="75">
        <v>0.01</v>
      </c>
      <c r="F81" s="75">
        <v>1</v>
      </c>
      <c r="G81" s="76">
        <v>1</v>
      </c>
      <c r="H81" s="91">
        <v>150</v>
      </c>
      <c r="I81" s="78" t="s">
        <v>207</v>
      </c>
      <c r="J81" s="92"/>
      <c r="K81" s="92"/>
      <c r="L81" s="93">
        <v>1.5</v>
      </c>
    </row>
    <row r="82" spans="1:12" ht="24" x14ac:dyDescent="0.25">
      <c r="A82" s="57" t="s">
        <v>216</v>
      </c>
      <c r="B82" s="90">
        <v>43486</v>
      </c>
      <c r="C82" s="73" t="s">
        <v>217</v>
      </c>
      <c r="D82" s="74" t="s">
        <v>29</v>
      </c>
      <c r="E82" s="75">
        <v>0.66</v>
      </c>
      <c r="F82" s="75">
        <v>1</v>
      </c>
      <c r="G82" s="76">
        <v>1</v>
      </c>
      <c r="H82" s="91">
        <v>150</v>
      </c>
      <c r="I82" s="78" t="s">
        <v>207</v>
      </c>
      <c r="J82" s="92"/>
      <c r="K82" s="92"/>
      <c r="L82" s="93">
        <v>99</v>
      </c>
    </row>
    <row r="83" spans="1:12" ht="24" x14ac:dyDescent="0.25">
      <c r="A83" s="57" t="s">
        <v>218</v>
      </c>
      <c r="B83" s="90">
        <v>95404</v>
      </c>
      <c r="C83" s="73" t="s">
        <v>219</v>
      </c>
      <c r="D83" s="74" t="s">
        <v>29</v>
      </c>
      <c r="E83" s="75">
        <v>1.62</v>
      </c>
      <c r="F83" s="75">
        <v>1</v>
      </c>
      <c r="G83" s="76">
        <v>1</v>
      </c>
      <c r="H83" s="91">
        <v>150</v>
      </c>
      <c r="I83" s="78" t="s">
        <v>207</v>
      </c>
      <c r="J83" s="92"/>
      <c r="K83" s="92"/>
      <c r="L83" s="93">
        <v>243.00000000000003</v>
      </c>
    </row>
    <row r="84" spans="1:12" x14ac:dyDescent="0.25">
      <c r="A84" s="57">
        <v>3</v>
      </c>
      <c r="B84" s="65"/>
      <c r="C84" s="66" t="s">
        <v>220</v>
      </c>
      <c r="D84" s="67"/>
      <c r="E84" s="68"/>
      <c r="F84" s="68"/>
      <c r="G84" s="68"/>
      <c r="H84" s="69"/>
      <c r="I84" s="69"/>
      <c r="J84" s="69"/>
      <c r="K84" s="69"/>
      <c r="L84" s="70">
        <v>13866.874187390003</v>
      </c>
    </row>
    <row r="85" spans="1:12" ht="38.25" x14ac:dyDescent="0.25">
      <c r="A85" s="57" t="s">
        <v>221</v>
      </c>
      <c r="B85" s="58">
        <v>96523</v>
      </c>
      <c r="C85" s="59" t="s">
        <v>222</v>
      </c>
      <c r="D85" s="60" t="s">
        <v>58</v>
      </c>
      <c r="E85" s="61">
        <v>76.087060000000008</v>
      </c>
      <c r="F85" s="62"/>
      <c r="G85" s="62"/>
      <c r="H85" s="71">
        <v>39.979999999999997</v>
      </c>
      <c r="I85" s="61" t="s">
        <v>223</v>
      </c>
      <c r="J85" s="61">
        <v>811.59082231610432</v>
      </c>
      <c r="K85" s="61">
        <v>2230.6741847238959</v>
      </c>
      <c r="L85" s="86">
        <v>3042.2650070400005</v>
      </c>
    </row>
    <row r="86" spans="1:12" ht="25.5" x14ac:dyDescent="0.25">
      <c r="A86" s="57" t="s">
        <v>224</v>
      </c>
      <c r="B86" s="72">
        <v>88309</v>
      </c>
      <c r="C86" s="73" t="s">
        <v>225</v>
      </c>
      <c r="D86" s="74" t="s">
        <v>29</v>
      </c>
      <c r="E86" s="75">
        <v>22.37</v>
      </c>
      <c r="F86" s="75">
        <v>1.1890000000000001</v>
      </c>
      <c r="G86" s="76">
        <v>1</v>
      </c>
      <c r="H86" s="77">
        <v>47.540976000000008</v>
      </c>
      <c r="I86" s="78" t="s">
        <v>226</v>
      </c>
      <c r="J86" s="78"/>
      <c r="K86" s="78"/>
      <c r="L86" s="87">
        <v>1063.4916331200002</v>
      </c>
    </row>
    <row r="87" spans="1:12" ht="25.5" x14ac:dyDescent="0.25">
      <c r="A87" s="57" t="s">
        <v>227</v>
      </c>
      <c r="B87" s="72">
        <v>88316</v>
      </c>
      <c r="C87" s="73" t="s">
        <v>28</v>
      </c>
      <c r="D87" s="74" t="s">
        <v>29</v>
      </c>
      <c r="E87" s="75">
        <v>16.21</v>
      </c>
      <c r="F87" s="75">
        <v>3.0529999999999999</v>
      </c>
      <c r="G87" s="76">
        <v>1</v>
      </c>
      <c r="H87" s="77">
        <v>122.071152</v>
      </c>
      <c r="I87" s="78" t="s">
        <v>228</v>
      </c>
      <c r="J87" s="78"/>
      <c r="K87" s="78"/>
      <c r="L87" s="87">
        <v>1978.77337392</v>
      </c>
    </row>
    <row r="88" spans="1:12" ht="25.5" x14ac:dyDescent="0.25">
      <c r="A88" s="57" t="s">
        <v>229</v>
      </c>
      <c r="B88" s="58">
        <v>96526</v>
      </c>
      <c r="C88" s="59" t="s">
        <v>230</v>
      </c>
      <c r="D88" s="60" t="s">
        <v>58</v>
      </c>
      <c r="E88" s="61">
        <v>242.94937000000002</v>
      </c>
      <c r="F88" s="62"/>
      <c r="G88" s="62"/>
      <c r="H88" s="63">
        <v>44.56</v>
      </c>
      <c r="I88" s="61" t="s">
        <v>231</v>
      </c>
      <c r="J88" s="61">
        <v>2792.2829634375121</v>
      </c>
      <c r="K88" s="61">
        <v>8032.326216912491</v>
      </c>
      <c r="L88" s="64">
        <v>10824.609180350002</v>
      </c>
    </row>
    <row r="89" spans="1:12" ht="25.5" x14ac:dyDescent="0.25">
      <c r="A89" s="57" t="s">
        <v>232</v>
      </c>
      <c r="B89" s="90">
        <v>88309</v>
      </c>
      <c r="C89" s="73" t="s">
        <v>225</v>
      </c>
      <c r="D89" s="74" t="s">
        <v>29</v>
      </c>
      <c r="E89" s="75">
        <v>22.37</v>
      </c>
      <c r="F89" s="75">
        <v>5.1120000000000001</v>
      </c>
      <c r="G89" s="76">
        <v>1</v>
      </c>
      <c r="H89" s="94">
        <v>227.76516000000004</v>
      </c>
      <c r="I89" s="78" t="s">
        <v>233</v>
      </c>
      <c r="J89" s="92"/>
      <c r="K89" s="92"/>
      <c r="L89" s="93">
        <v>5095.1066292000014</v>
      </c>
    </row>
    <row r="90" spans="1:12" ht="25.5" x14ac:dyDescent="0.25">
      <c r="A90" s="57" t="s">
        <v>234</v>
      </c>
      <c r="B90" s="90">
        <v>88316</v>
      </c>
      <c r="C90" s="73" t="s">
        <v>28</v>
      </c>
      <c r="D90" s="74" t="s">
        <v>29</v>
      </c>
      <c r="E90" s="75">
        <v>16.21</v>
      </c>
      <c r="F90" s="75">
        <v>7.9329999999999998</v>
      </c>
      <c r="G90" s="76">
        <v>1</v>
      </c>
      <c r="H90" s="94">
        <v>353.45481500000005</v>
      </c>
      <c r="I90" s="78" t="s">
        <v>235</v>
      </c>
      <c r="J90" s="92"/>
      <c r="K90" s="92"/>
      <c r="L90" s="93">
        <v>5729.5025511500007</v>
      </c>
    </row>
    <row r="91" spans="1:12" x14ac:dyDescent="0.25">
      <c r="A91" s="57">
        <v>4</v>
      </c>
      <c r="B91" s="88"/>
      <c r="C91" s="66" t="s">
        <v>236</v>
      </c>
      <c r="D91" s="67"/>
      <c r="E91" s="68"/>
      <c r="F91" s="68"/>
      <c r="G91" s="68"/>
      <c r="H91" s="69"/>
      <c r="I91" s="69"/>
      <c r="J91" s="69"/>
      <c r="K91" s="69"/>
      <c r="L91" s="70">
        <v>137481.18788125704</v>
      </c>
    </row>
    <row r="92" spans="1:12" ht="38.25" x14ac:dyDescent="0.25">
      <c r="A92" s="57" t="s">
        <v>237</v>
      </c>
      <c r="B92" s="58" t="e">
        <f>IF([2]Fundação!#REF!="Sapata",96529,96531)</f>
        <v>#REF!</v>
      </c>
      <c r="C92" s="59" t="s">
        <v>238</v>
      </c>
      <c r="D92" s="60" t="s">
        <v>25</v>
      </c>
      <c r="E92" s="61">
        <v>152.59264000000002</v>
      </c>
      <c r="F92" s="62"/>
      <c r="G92" s="62"/>
      <c r="H92" s="63">
        <v>221.07</v>
      </c>
      <c r="I92" s="61" t="s">
        <v>239</v>
      </c>
      <c r="J92" s="61">
        <v>25654.930402408627</v>
      </c>
      <c r="K92" s="61">
        <v>8078.7245223913742</v>
      </c>
      <c r="L92" s="64">
        <v>33733.654924800001</v>
      </c>
    </row>
    <row r="93" spans="1:12" ht="24" x14ac:dyDescent="0.25">
      <c r="A93" s="57" t="s">
        <v>240</v>
      </c>
      <c r="B93" s="90">
        <v>2692</v>
      </c>
      <c r="C93" s="73" t="s">
        <v>241</v>
      </c>
      <c r="D93" s="74" t="s">
        <v>118</v>
      </c>
      <c r="E93" s="75">
        <v>5.92</v>
      </c>
      <c r="F93" s="75">
        <v>1.7000000000000001E-2</v>
      </c>
      <c r="G93" s="76">
        <v>1</v>
      </c>
      <c r="H93" s="94">
        <v>3.7581900000000004</v>
      </c>
      <c r="I93" s="78" t="s">
        <v>242</v>
      </c>
      <c r="J93" s="92"/>
      <c r="K93" s="92"/>
      <c r="L93" s="93">
        <v>22.248484800000004</v>
      </c>
    </row>
    <row r="94" spans="1:12" ht="25.5" x14ac:dyDescent="0.25">
      <c r="A94" s="57" t="s">
        <v>243</v>
      </c>
      <c r="B94" s="90" t="e">
        <f>IF([2]Fundação!#REF!="Sapata",4517,4491)</f>
        <v>#REF!</v>
      </c>
      <c r="C94" s="73" t="s">
        <v>244</v>
      </c>
      <c r="D94" s="74" t="s">
        <v>39</v>
      </c>
      <c r="E94" s="75">
        <v>8.39</v>
      </c>
      <c r="F94" s="75">
        <v>1.2050000000000001</v>
      </c>
      <c r="G94" s="76">
        <v>1</v>
      </c>
      <c r="H94" s="95">
        <v>266.38935000000004</v>
      </c>
      <c r="I94" s="78" t="s">
        <v>245</v>
      </c>
      <c r="J94" s="92"/>
      <c r="K94" s="92"/>
      <c r="L94" s="93">
        <v>2235.0066465000004</v>
      </c>
    </row>
    <row r="95" spans="1:12" ht="25.5" x14ac:dyDescent="0.25">
      <c r="A95" s="57" t="s">
        <v>246</v>
      </c>
      <c r="B95" s="90" t="e">
        <f>IF([2]Fundação!#REF!="Sapata",5073,4517)</f>
        <v>#REF!</v>
      </c>
      <c r="C95" s="73" t="s">
        <v>247</v>
      </c>
      <c r="D95" s="74" t="s">
        <v>39</v>
      </c>
      <c r="E95" s="75">
        <v>2.93</v>
      </c>
      <c r="F95" s="75">
        <v>1.78</v>
      </c>
      <c r="G95" s="76">
        <v>1</v>
      </c>
      <c r="H95" s="95">
        <v>393.50459999999998</v>
      </c>
      <c r="I95" s="78" t="s">
        <v>248</v>
      </c>
      <c r="J95" s="92"/>
      <c r="K95" s="92"/>
      <c r="L95" s="93">
        <v>1152.968478</v>
      </c>
    </row>
    <row r="96" spans="1:12" ht="25.5" x14ac:dyDescent="0.25">
      <c r="A96" s="57" t="s">
        <v>249</v>
      </c>
      <c r="B96" s="90">
        <v>5074</v>
      </c>
      <c r="C96" s="73" t="s">
        <v>250</v>
      </c>
      <c r="D96" s="74" t="s">
        <v>49</v>
      </c>
      <c r="E96" s="75">
        <v>28.49</v>
      </c>
      <c r="F96" s="75">
        <v>2.1999999999999999E-2</v>
      </c>
      <c r="G96" s="76">
        <v>1</v>
      </c>
      <c r="H96" s="95">
        <v>4.8635399999999995</v>
      </c>
      <c r="I96" s="78" t="s">
        <v>251</v>
      </c>
      <c r="J96" s="92"/>
      <c r="K96" s="92"/>
      <c r="L96" s="93">
        <v>138.56225459999999</v>
      </c>
    </row>
    <row r="97" spans="1:12" ht="25.5" x14ac:dyDescent="0.25">
      <c r="A97" s="57" t="s">
        <v>252</v>
      </c>
      <c r="B97" s="90">
        <v>6189</v>
      </c>
      <c r="C97" s="73" t="s">
        <v>253</v>
      </c>
      <c r="D97" s="74" t="s">
        <v>39</v>
      </c>
      <c r="E97" s="75">
        <v>43.1</v>
      </c>
      <c r="F97" s="75">
        <v>2.0409999999999999</v>
      </c>
      <c r="G97" s="76">
        <v>1</v>
      </c>
      <c r="H97" s="95">
        <v>451.20386999999999</v>
      </c>
      <c r="I97" s="78" t="s">
        <v>254</v>
      </c>
      <c r="J97" s="92"/>
      <c r="K97" s="92"/>
      <c r="L97" s="93">
        <v>19446.886796999999</v>
      </c>
    </row>
    <row r="98" spans="1:12" ht="25.5" x14ac:dyDescent="0.25">
      <c r="A98" s="57" t="s">
        <v>255</v>
      </c>
      <c r="B98" s="90">
        <v>40304</v>
      </c>
      <c r="C98" s="73" t="s">
        <v>256</v>
      </c>
      <c r="D98" s="74" t="s">
        <v>49</v>
      </c>
      <c r="E98" s="75">
        <v>31.39</v>
      </c>
      <c r="F98" s="75">
        <v>4.3999999999999997E-2</v>
      </c>
      <c r="G98" s="76">
        <v>1</v>
      </c>
      <c r="H98" s="95">
        <v>9.7270799999999991</v>
      </c>
      <c r="I98" s="78" t="s">
        <v>257</v>
      </c>
      <c r="J98" s="92"/>
      <c r="K98" s="92"/>
      <c r="L98" s="93">
        <v>305.33304119999997</v>
      </c>
    </row>
    <row r="99" spans="1:12" ht="25.5" x14ac:dyDescent="0.25">
      <c r="A99" s="57" t="s">
        <v>258</v>
      </c>
      <c r="B99" s="90">
        <v>88239</v>
      </c>
      <c r="C99" s="73" t="s">
        <v>90</v>
      </c>
      <c r="D99" s="74" t="s">
        <v>29</v>
      </c>
      <c r="E99" s="75">
        <v>17.87</v>
      </c>
      <c r="F99" s="75">
        <v>0.61899999999999999</v>
      </c>
      <c r="G99" s="76">
        <v>1</v>
      </c>
      <c r="H99" s="95">
        <v>136.84233</v>
      </c>
      <c r="I99" s="78" t="s">
        <v>259</v>
      </c>
      <c r="J99" s="92"/>
      <c r="K99" s="92"/>
      <c r="L99" s="93">
        <v>2445.3724371000003</v>
      </c>
    </row>
    <row r="100" spans="1:12" ht="25.5" x14ac:dyDescent="0.25">
      <c r="A100" s="57" t="s">
        <v>260</v>
      </c>
      <c r="B100" s="90">
        <v>88262</v>
      </c>
      <c r="C100" s="73" t="s">
        <v>52</v>
      </c>
      <c r="D100" s="74" t="s">
        <v>29</v>
      </c>
      <c r="E100" s="75">
        <v>22.12</v>
      </c>
      <c r="F100" s="75">
        <v>1.5629999999999999</v>
      </c>
      <c r="G100" s="76">
        <v>1</v>
      </c>
      <c r="H100" s="95">
        <v>345.53240999999997</v>
      </c>
      <c r="I100" s="78" t="s">
        <v>261</v>
      </c>
      <c r="J100" s="92"/>
      <c r="K100" s="92"/>
      <c r="L100" s="93">
        <v>7643.1769091999995</v>
      </c>
    </row>
    <row r="101" spans="1:12" ht="25.5" x14ac:dyDescent="0.25">
      <c r="A101" s="57" t="s">
        <v>262</v>
      </c>
      <c r="B101" s="90">
        <v>91692</v>
      </c>
      <c r="C101" s="73" t="s">
        <v>95</v>
      </c>
      <c r="D101" s="74" t="s">
        <v>96</v>
      </c>
      <c r="E101" s="75">
        <v>25.16</v>
      </c>
      <c r="F101" s="75">
        <v>3.5000000000000003E-2</v>
      </c>
      <c r="G101" s="76">
        <v>1</v>
      </c>
      <c r="H101" s="95">
        <v>7.7374500000000008</v>
      </c>
      <c r="I101" s="78" t="s">
        <v>263</v>
      </c>
      <c r="J101" s="92"/>
      <c r="K101" s="92"/>
      <c r="L101" s="93">
        <v>194.67424200000002</v>
      </c>
    </row>
    <row r="102" spans="1:12" ht="25.5" x14ac:dyDescent="0.25">
      <c r="A102" s="57" t="s">
        <v>264</v>
      </c>
      <c r="B102" s="90">
        <v>91693</v>
      </c>
      <c r="C102" s="73" t="s">
        <v>99</v>
      </c>
      <c r="D102" s="74" t="s">
        <v>100</v>
      </c>
      <c r="E102" s="75">
        <v>24.14</v>
      </c>
      <c r="F102" s="75">
        <v>2.8000000000000001E-2</v>
      </c>
      <c r="G102" s="76">
        <v>1</v>
      </c>
      <c r="H102" s="95">
        <v>6.1899600000000001</v>
      </c>
      <c r="I102" s="78" t="s">
        <v>265</v>
      </c>
      <c r="J102" s="92"/>
      <c r="K102" s="92"/>
      <c r="L102" s="93">
        <v>149.42563440000001</v>
      </c>
    </row>
    <row r="103" spans="1:12" ht="25.5" x14ac:dyDescent="0.25">
      <c r="A103" s="57" t="s">
        <v>266</v>
      </c>
      <c r="B103" s="96" t="e">
        <f>IF([2]Fundação!#REF!=8,96545,IF([2]Fundação!#REF!=6.3,96544,IF([2]Fundação!#REF!=10,96546,IF([2]Fundação!#REF!=12.5,96547,96548))))</f>
        <v>#REF!</v>
      </c>
      <c r="C103" s="59" t="s">
        <v>267</v>
      </c>
      <c r="D103" s="60" t="s">
        <v>49</v>
      </c>
      <c r="E103" s="61">
        <v>5.0321899999999999</v>
      </c>
      <c r="F103" s="62"/>
      <c r="G103" s="62"/>
      <c r="H103" s="63">
        <v>2075.81</v>
      </c>
      <c r="I103" s="61" t="s">
        <v>268</v>
      </c>
      <c r="J103" s="61">
        <v>8121.1327606202913</v>
      </c>
      <c r="K103" s="61">
        <v>2324.7517339267497</v>
      </c>
      <c r="L103" s="64">
        <v>10445.884494547041</v>
      </c>
    </row>
    <row r="104" spans="1:12" ht="25.5" x14ac:dyDescent="0.25">
      <c r="A104" s="57" t="s">
        <v>269</v>
      </c>
      <c r="B104" s="90">
        <v>39017</v>
      </c>
      <c r="C104" s="73" t="s">
        <v>270</v>
      </c>
      <c r="D104" s="74" t="s">
        <v>62</v>
      </c>
      <c r="E104" s="75">
        <v>0.2</v>
      </c>
      <c r="F104" s="75">
        <v>1.19</v>
      </c>
      <c r="G104" s="76">
        <v>1</v>
      </c>
      <c r="H104" s="95">
        <v>2470.2172510400001</v>
      </c>
      <c r="I104" s="78" t="s">
        <v>271</v>
      </c>
      <c r="J104" s="92"/>
      <c r="K104" s="92"/>
      <c r="L104" s="93">
        <v>494.04345020800002</v>
      </c>
    </row>
    <row r="105" spans="1:12" ht="25.5" x14ac:dyDescent="0.25">
      <c r="A105" s="57" t="s">
        <v>272</v>
      </c>
      <c r="B105" s="90">
        <v>43132</v>
      </c>
      <c r="C105" s="73" t="s">
        <v>273</v>
      </c>
      <c r="D105" s="74" t="s">
        <v>49</v>
      </c>
      <c r="E105" s="75">
        <v>25</v>
      </c>
      <c r="F105" s="75">
        <v>2.5000000000000001E-2</v>
      </c>
      <c r="G105" s="76">
        <v>1</v>
      </c>
      <c r="H105" s="95">
        <v>51.895320400000003</v>
      </c>
      <c r="I105" s="78" t="s">
        <v>274</v>
      </c>
      <c r="J105" s="92"/>
      <c r="K105" s="92"/>
      <c r="L105" s="93">
        <v>1297.38301</v>
      </c>
    </row>
    <row r="106" spans="1:12" ht="25.5" x14ac:dyDescent="0.25">
      <c r="A106" s="57" t="s">
        <v>275</v>
      </c>
      <c r="B106" s="90">
        <v>88238</v>
      </c>
      <c r="C106" s="73" t="s">
        <v>276</v>
      </c>
      <c r="D106" s="74" t="s">
        <v>29</v>
      </c>
      <c r="E106" s="75">
        <v>16.55</v>
      </c>
      <c r="F106" s="75">
        <v>4.9000000000000002E-2</v>
      </c>
      <c r="G106" s="76">
        <v>1</v>
      </c>
      <c r="H106" s="95">
        <v>101.71482798400001</v>
      </c>
      <c r="I106" s="78" t="s">
        <v>277</v>
      </c>
      <c r="J106" s="92"/>
      <c r="K106" s="92"/>
      <c r="L106" s="93">
        <v>1683.3804031352001</v>
      </c>
    </row>
    <row r="107" spans="1:12" ht="25.5" x14ac:dyDescent="0.25">
      <c r="A107" s="57" t="s">
        <v>278</v>
      </c>
      <c r="B107" s="90">
        <v>88245</v>
      </c>
      <c r="C107" s="73" t="s">
        <v>279</v>
      </c>
      <c r="D107" s="74" t="s">
        <v>29</v>
      </c>
      <c r="E107" s="75">
        <v>22.24</v>
      </c>
      <c r="F107" s="75">
        <v>0.151</v>
      </c>
      <c r="G107" s="76">
        <v>1</v>
      </c>
      <c r="H107" s="95">
        <v>313.44773521600001</v>
      </c>
      <c r="I107" s="78" t="s">
        <v>280</v>
      </c>
      <c r="J107" s="92"/>
      <c r="K107" s="92"/>
      <c r="L107" s="93">
        <v>6971.0776312038397</v>
      </c>
    </row>
    <row r="108" spans="1:12" x14ac:dyDescent="0.25">
      <c r="A108" s="57" t="s">
        <v>281</v>
      </c>
      <c r="B108" s="90" t="e">
        <f>IF([2]Fundação!#REF!=8,92793,IF([2]Fundação!#REF!=6.3,92792,IF([2]Fundação!#REF!=10,92794,IF([2]Fundação!#REF!=12.5,92795,92796))))</f>
        <v>#REF!</v>
      </c>
      <c r="C108" s="73" t="s">
        <v>20</v>
      </c>
      <c r="D108" s="74" t="s">
        <v>21</v>
      </c>
      <c r="E108" s="75">
        <v>0</v>
      </c>
      <c r="F108" s="75" t="s">
        <v>78</v>
      </c>
      <c r="G108" s="76">
        <v>1</v>
      </c>
      <c r="H108" s="95">
        <v>0</v>
      </c>
      <c r="I108" s="78" t="s">
        <v>79</v>
      </c>
      <c r="J108" s="92"/>
      <c r="K108" s="92"/>
      <c r="L108" s="93">
        <v>0</v>
      </c>
    </row>
    <row r="109" spans="1:12" ht="38.25" x14ac:dyDescent="0.25">
      <c r="A109" s="57" t="s">
        <v>282</v>
      </c>
      <c r="B109" s="58" t="e">
        <f>IF([2]Fundação!#REF!="Sapata",96558,96557)</f>
        <v>#REF!</v>
      </c>
      <c r="C109" s="59" t="s">
        <v>283</v>
      </c>
      <c r="D109" s="60" t="s">
        <v>58</v>
      </c>
      <c r="E109" s="61">
        <v>740.66378999999995</v>
      </c>
      <c r="F109" s="62"/>
      <c r="G109" s="62"/>
      <c r="H109" s="63">
        <v>39.979999999999997</v>
      </c>
      <c r="I109" s="61" t="s">
        <v>284</v>
      </c>
      <c r="J109" s="61">
        <v>29112.424782154794</v>
      </c>
      <c r="K109" s="61">
        <v>502.27619720520499</v>
      </c>
      <c r="L109" s="64">
        <v>29614.700979359997</v>
      </c>
    </row>
    <row r="110" spans="1:12" ht="38.25" x14ac:dyDescent="0.25">
      <c r="A110" s="57" t="s">
        <v>285</v>
      </c>
      <c r="B110" s="90">
        <v>1525</v>
      </c>
      <c r="C110" s="73" t="s">
        <v>286</v>
      </c>
      <c r="D110" s="74" t="s">
        <v>58</v>
      </c>
      <c r="E110" s="75">
        <v>629.17999999999995</v>
      </c>
      <c r="F110" s="75">
        <v>1.1499999999999999</v>
      </c>
      <c r="G110" s="76">
        <v>1</v>
      </c>
      <c r="H110" s="95">
        <v>45.9816</v>
      </c>
      <c r="I110" s="78" t="s">
        <v>287</v>
      </c>
      <c r="J110" s="92"/>
      <c r="K110" s="92"/>
      <c r="L110" s="93">
        <v>28930.703087999998</v>
      </c>
    </row>
    <row r="111" spans="1:12" ht="25.5" x14ac:dyDescent="0.25">
      <c r="A111" s="57" t="s">
        <v>288</v>
      </c>
      <c r="B111" s="90">
        <v>88309</v>
      </c>
      <c r="C111" s="73" t="s">
        <v>225</v>
      </c>
      <c r="D111" s="74" t="s">
        <v>29</v>
      </c>
      <c r="E111" s="75">
        <v>22.37</v>
      </c>
      <c r="F111" s="75">
        <v>0.36299999999999999</v>
      </c>
      <c r="G111" s="76">
        <v>1</v>
      </c>
      <c r="H111" s="95">
        <v>14.514192</v>
      </c>
      <c r="I111" s="78" t="s">
        <v>289</v>
      </c>
      <c r="J111" s="92"/>
      <c r="K111" s="92"/>
      <c r="L111" s="93">
        <v>324.68247503999999</v>
      </c>
    </row>
    <row r="112" spans="1:12" ht="25.5" x14ac:dyDescent="0.25">
      <c r="A112" s="57" t="s">
        <v>290</v>
      </c>
      <c r="B112" s="90">
        <v>88316</v>
      </c>
      <c r="C112" s="73" t="s">
        <v>28</v>
      </c>
      <c r="D112" s="74" t="s">
        <v>29</v>
      </c>
      <c r="E112" s="75">
        <v>16.21</v>
      </c>
      <c r="F112" s="75">
        <v>0.54400000000000004</v>
      </c>
      <c r="G112" s="76">
        <v>1</v>
      </c>
      <c r="H112" s="95">
        <v>21.751296000000004</v>
      </c>
      <c r="I112" s="78" t="s">
        <v>291</v>
      </c>
      <c r="J112" s="92"/>
      <c r="K112" s="92"/>
      <c r="L112" s="93">
        <v>352.58850816000006</v>
      </c>
    </row>
    <row r="113" spans="1:12" ht="25.5" x14ac:dyDescent="0.25">
      <c r="A113" s="57" t="s">
        <v>292</v>
      </c>
      <c r="B113" s="90">
        <v>90586</v>
      </c>
      <c r="C113" s="73" t="s">
        <v>293</v>
      </c>
      <c r="D113" s="74" t="s">
        <v>96</v>
      </c>
      <c r="E113" s="75">
        <v>1.32</v>
      </c>
      <c r="F113" s="75">
        <v>8.7999999999999995E-2</v>
      </c>
      <c r="G113" s="76">
        <v>1</v>
      </c>
      <c r="H113" s="95">
        <v>3.5185919999999999</v>
      </c>
      <c r="I113" s="78" t="s">
        <v>294</v>
      </c>
      <c r="J113" s="92"/>
      <c r="K113" s="92"/>
      <c r="L113" s="93">
        <v>4.6445414400000002</v>
      </c>
    </row>
    <row r="114" spans="1:12" ht="25.5" x14ac:dyDescent="0.25">
      <c r="A114" s="57" t="s">
        <v>295</v>
      </c>
      <c r="B114" s="90">
        <v>90587</v>
      </c>
      <c r="C114" s="73" t="s">
        <v>296</v>
      </c>
      <c r="D114" s="74" t="s">
        <v>100</v>
      </c>
      <c r="E114" s="75">
        <v>0.56000000000000005</v>
      </c>
      <c r="F114" s="75">
        <v>9.2999999999999999E-2</v>
      </c>
      <c r="G114" s="76">
        <v>1</v>
      </c>
      <c r="H114" s="95">
        <v>3.718512</v>
      </c>
      <c r="I114" s="78" t="s">
        <v>297</v>
      </c>
      <c r="J114" s="92"/>
      <c r="K114" s="92"/>
      <c r="L114" s="93">
        <v>2.08236672</v>
      </c>
    </row>
    <row r="115" spans="1:12" ht="38.25" x14ac:dyDescent="0.25">
      <c r="A115" s="57" t="s">
        <v>298</v>
      </c>
      <c r="B115" s="96">
        <v>100651</v>
      </c>
      <c r="C115" s="59" t="s">
        <v>299</v>
      </c>
      <c r="D115" s="60" t="s">
        <v>39</v>
      </c>
      <c r="E115" s="61">
        <v>148.15539899999999</v>
      </c>
      <c r="F115" s="62"/>
      <c r="G115" s="62"/>
      <c r="H115" s="71">
        <v>378</v>
      </c>
      <c r="I115" s="61" t="s">
        <v>300</v>
      </c>
      <c r="J115" s="61">
        <v>52026.417137320408</v>
      </c>
      <c r="K115" s="61">
        <v>3976.3236846795949</v>
      </c>
      <c r="L115" s="64">
        <v>56002.740822</v>
      </c>
    </row>
    <row r="116" spans="1:12" ht="38.25" x14ac:dyDescent="0.25">
      <c r="A116" s="57" t="s">
        <v>301</v>
      </c>
      <c r="B116" s="90">
        <v>43360</v>
      </c>
      <c r="C116" s="73" t="s">
        <v>302</v>
      </c>
      <c r="D116" s="74" t="s">
        <v>58</v>
      </c>
      <c r="E116" s="75">
        <v>679.94</v>
      </c>
      <c r="F116" s="75">
        <v>0.1133</v>
      </c>
      <c r="G116" s="76">
        <v>1</v>
      </c>
      <c r="H116" s="77">
        <v>42.827399999999997</v>
      </c>
      <c r="I116" s="78" t="s">
        <v>303</v>
      </c>
      <c r="J116" s="78"/>
      <c r="K116" s="78"/>
      <c r="L116" s="79">
        <v>29120.062356000002</v>
      </c>
    </row>
    <row r="117" spans="1:12" ht="25.5" x14ac:dyDescent="0.25">
      <c r="A117" s="57" t="s">
        <v>304</v>
      </c>
      <c r="B117" s="90">
        <v>88316</v>
      </c>
      <c r="C117" s="73" t="s">
        <v>28</v>
      </c>
      <c r="D117" s="74" t="s">
        <v>29</v>
      </c>
      <c r="E117" s="75">
        <v>16.21</v>
      </c>
      <c r="F117" s="75">
        <v>0.25090000000000001</v>
      </c>
      <c r="G117" s="76">
        <v>1</v>
      </c>
      <c r="H117" s="77">
        <v>94.84020000000001</v>
      </c>
      <c r="I117" s="78" t="s">
        <v>305</v>
      </c>
      <c r="J117" s="78"/>
      <c r="K117" s="78"/>
      <c r="L117" s="79">
        <v>1537.3596420000003</v>
      </c>
    </row>
    <row r="118" spans="1:12" ht="48" x14ac:dyDescent="0.25">
      <c r="A118" s="57" t="s">
        <v>306</v>
      </c>
      <c r="B118" s="90">
        <v>90674</v>
      </c>
      <c r="C118" s="73" t="s">
        <v>307</v>
      </c>
      <c r="D118" s="74" t="s">
        <v>96</v>
      </c>
      <c r="E118" s="75">
        <v>712.99</v>
      </c>
      <c r="F118" s="75">
        <v>2.4199999999999999E-2</v>
      </c>
      <c r="G118" s="76">
        <v>1</v>
      </c>
      <c r="H118" s="77">
        <v>9.1476000000000006</v>
      </c>
      <c r="I118" s="78" t="s">
        <v>308</v>
      </c>
      <c r="J118" s="78"/>
      <c r="K118" s="78"/>
      <c r="L118" s="79">
        <v>6522.1473240000005</v>
      </c>
    </row>
    <row r="119" spans="1:12" ht="48" x14ac:dyDescent="0.25">
      <c r="A119" s="57" t="s">
        <v>309</v>
      </c>
      <c r="B119" s="90">
        <v>90675</v>
      </c>
      <c r="C119" s="73" t="s">
        <v>310</v>
      </c>
      <c r="D119" s="74" t="s">
        <v>100</v>
      </c>
      <c r="E119" s="75">
        <v>290.68</v>
      </c>
      <c r="F119" s="75">
        <v>5.9400000000000001E-2</v>
      </c>
      <c r="G119" s="76">
        <v>1</v>
      </c>
      <c r="H119" s="77">
        <v>22.453199999999999</v>
      </c>
      <c r="I119" s="78" t="s">
        <v>311</v>
      </c>
      <c r="J119" s="78"/>
      <c r="K119" s="78"/>
      <c r="L119" s="79">
        <v>6526.6961759999995</v>
      </c>
    </row>
    <row r="120" spans="1:12" ht="25.5" x14ac:dyDescent="0.25">
      <c r="A120" s="57" t="s">
        <v>312</v>
      </c>
      <c r="B120" s="90">
        <v>90776</v>
      </c>
      <c r="C120" s="73" t="s">
        <v>313</v>
      </c>
      <c r="D120" s="74" t="s">
        <v>29</v>
      </c>
      <c r="E120" s="75">
        <v>40.29</v>
      </c>
      <c r="F120" s="75">
        <v>8.3599999999999994E-2</v>
      </c>
      <c r="G120" s="76">
        <v>1</v>
      </c>
      <c r="H120" s="77">
        <v>31.600799999999996</v>
      </c>
      <c r="I120" s="78" t="s">
        <v>314</v>
      </c>
      <c r="J120" s="78"/>
      <c r="K120" s="78"/>
      <c r="L120" s="79">
        <v>1273.1962319999998</v>
      </c>
    </row>
    <row r="121" spans="1:12" x14ac:dyDescent="0.25">
      <c r="A121" s="57" t="s">
        <v>315</v>
      </c>
      <c r="B121" s="90">
        <v>90778</v>
      </c>
      <c r="C121" s="73" t="s">
        <v>316</v>
      </c>
      <c r="D121" s="74" t="s">
        <v>29</v>
      </c>
      <c r="E121" s="75">
        <v>101.75</v>
      </c>
      <c r="F121" s="75">
        <v>1.5699999999999999E-2</v>
      </c>
      <c r="G121" s="76">
        <v>1</v>
      </c>
      <c r="H121" s="77">
        <v>5.9345999999999997</v>
      </c>
      <c r="I121" s="78" t="s">
        <v>317</v>
      </c>
      <c r="J121" s="78"/>
      <c r="K121" s="78"/>
      <c r="L121" s="79">
        <v>603.84555</v>
      </c>
    </row>
    <row r="122" spans="1:12" ht="25.5" x14ac:dyDescent="0.25">
      <c r="A122" s="57" t="s">
        <v>318</v>
      </c>
      <c r="B122" s="90">
        <v>95579</v>
      </c>
      <c r="C122" s="73" t="s">
        <v>319</v>
      </c>
      <c r="D122" s="74" t="s">
        <v>49</v>
      </c>
      <c r="E122" s="75">
        <v>10.4</v>
      </c>
      <c r="F122" s="75">
        <v>2.2427999999999999</v>
      </c>
      <c r="G122" s="76">
        <v>1</v>
      </c>
      <c r="H122" s="77">
        <v>847.77839999999992</v>
      </c>
      <c r="I122" s="78" t="s">
        <v>320</v>
      </c>
      <c r="J122" s="78"/>
      <c r="K122" s="78"/>
      <c r="L122" s="79">
        <v>8816.8953599999986</v>
      </c>
    </row>
    <row r="123" spans="1:12" ht="25.5" x14ac:dyDescent="0.25">
      <c r="A123" s="57" t="s">
        <v>321</v>
      </c>
      <c r="B123" s="90">
        <v>95584</v>
      </c>
      <c r="C123" s="73" t="s">
        <v>322</v>
      </c>
      <c r="D123" s="74" t="s">
        <v>49</v>
      </c>
      <c r="E123" s="75">
        <v>15.31</v>
      </c>
      <c r="F123" s="75">
        <v>0.2185</v>
      </c>
      <c r="G123" s="76">
        <v>1</v>
      </c>
      <c r="H123" s="77">
        <v>82.593000000000004</v>
      </c>
      <c r="I123" s="78" t="s">
        <v>323</v>
      </c>
      <c r="J123" s="78"/>
      <c r="K123" s="78"/>
      <c r="L123" s="79">
        <v>1264.49883</v>
      </c>
    </row>
    <row r="124" spans="1:12" ht="25.5" x14ac:dyDescent="0.25">
      <c r="A124" s="57" t="s">
        <v>324</v>
      </c>
      <c r="B124" s="90">
        <v>97913</v>
      </c>
      <c r="C124" s="73" t="s">
        <v>325</v>
      </c>
      <c r="D124" s="74" t="s">
        <v>326</v>
      </c>
      <c r="E124" s="75">
        <v>2.89</v>
      </c>
      <c r="F124" s="75">
        <v>2.9000000000000001E-2</v>
      </c>
      <c r="G124" s="76">
        <v>1</v>
      </c>
      <c r="H124" s="77">
        <v>10.962</v>
      </c>
      <c r="I124" s="78" t="s">
        <v>327</v>
      </c>
      <c r="J124" s="78"/>
      <c r="K124" s="78"/>
      <c r="L124" s="79">
        <v>31.68018</v>
      </c>
    </row>
    <row r="125" spans="1:12" ht="38.25" x14ac:dyDescent="0.25">
      <c r="A125" s="57" t="s">
        <v>328</v>
      </c>
      <c r="B125" s="90">
        <v>100973</v>
      </c>
      <c r="C125" s="73" t="s">
        <v>329</v>
      </c>
      <c r="D125" s="74" t="s">
        <v>58</v>
      </c>
      <c r="E125" s="75">
        <v>8.39</v>
      </c>
      <c r="F125" s="75">
        <v>9.6600000000000005E-2</v>
      </c>
      <c r="G125" s="76">
        <v>1</v>
      </c>
      <c r="H125" s="77">
        <v>36.514800000000001</v>
      </c>
      <c r="I125" s="78" t="s">
        <v>330</v>
      </c>
      <c r="J125" s="78"/>
      <c r="K125" s="78"/>
      <c r="L125" s="79">
        <v>306.35917200000006</v>
      </c>
    </row>
    <row r="126" spans="1:12" ht="25.5" x14ac:dyDescent="0.25">
      <c r="A126" s="57" t="s">
        <v>331</v>
      </c>
      <c r="B126" s="96" t="e">
        <f>IF([2]Viga!#REF!=8,96545,IF([2]Viga!#REF!=6.3,96544,IF([2]Viga!#REF!=10,96546,IF([2]Viga!#REF!=12.5,96547,96548))))</f>
        <v>#REF!</v>
      </c>
      <c r="C126" s="59" t="s">
        <v>332</v>
      </c>
      <c r="D126" s="60" t="s">
        <v>49</v>
      </c>
      <c r="E126" s="61">
        <v>3.9591449999999999</v>
      </c>
      <c r="F126" s="62"/>
      <c r="G126" s="62"/>
      <c r="H126" s="71">
        <v>1389.41</v>
      </c>
      <c r="I126" s="61" t="s">
        <v>333</v>
      </c>
      <c r="J126" s="61">
        <v>4562.2149972553361</v>
      </c>
      <c r="K126" s="61">
        <v>938.67055505716417</v>
      </c>
      <c r="L126" s="86">
        <v>5500.8855523125003</v>
      </c>
    </row>
    <row r="127" spans="1:12" ht="25.5" x14ac:dyDescent="0.25">
      <c r="A127" s="57" t="s">
        <v>334</v>
      </c>
      <c r="B127" s="90">
        <v>39017</v>
      </c>
      <c r="C127" s="73" t="s">
        <v>270</v>
      </c>
      <c r="D127" s="74" t="s">
        <v>62</v>
      </c>
      <c r="E127" s="75">
        <v>0.2</v>
      </c>
      <c r="F127" s="75">
        <v>0.72399999999999998</v>
      </c>
      <c r="G127" s="76">
        <v>1</v>
      </c>
      <c r="H127" s="77">
        <v>1005.93465</v>
      </c>
      <c r="I127" s="78" t="s">
        <v>335</v>
      </c>
      <c r="J127" s="78"/>
      <c r="K127" s="78"/>
      <c r="L127" s="87">
        <v>201.18693000000002</v>
      </c>
    </row>
    <row r="128" spans="1:12" ht="25.5" x14ac:dyDescent="0.25">
      <c r="A128" s="57" t="s">
        <v>336</v>
      </c>
      <c r="B128" s="90">
        <v>43132</v>
      </c>
      <c r="C128" s="73" t="s">
        <v>273</v>
      </c>
      <c r="D128" s="74" t="s">
        <v>49</v>
      </c>
      <c r="E128" s="75">
        <v>25</v>
      </c>
      <c r="F128" s="75">
        <v>2.5000000000000001E-2</v>
      </c>
      <c r="G128" s="76">
        <v>1</v>
      </c>
      <c r="H128" s="77">
        <v>34.735312500000006</v>
      </c>
      <c r="I128" s="78" t="s">
        <v>337</v>
      </c>
      <c r="J128" s="78"/>
      <c r="K128" s="78"/>
      <c r="L128" s="87">
        <v>868.38281250000011</v>
      </c>
    </row>
    <row r="129" spans="1:12" ht="25.5" x14ac:dyDescent="0.25">
      <c r="A129" s="57" t="s">
        <v>338</v>
      </c>
      <c r="B129" s="90">
        <v>88238</v>
      </c>
      <c r="C129" s="73" t="s">
        <v>276</v>
      </c>
      <c r="D129" s="74" t="s">
        <v>29</v>
      </c>
      <c r="E129" s="75">
        <v>16.55</v>
      </c>
      <c r="F129" s="75">
        <v>3.7499999999999999E-2</v>
      </c>
      <c r="G129" s="76">
        <v>1</v>
      </c>
      <c r="H129" s="77">
        <v>52.102968750000002</v>
      </c>
      <c r="I129" s="78" t="s">
        <v>339</v>
      </c>
      <c r="J129" s="78"/>
      <c r="K129" s="78"/>
      <c r="L129" s="87">
        <v>862.30413281250003</v>
      </c>
    </row>
    <row r="130" spans="1:12" ht="25.5" x14ac:dyDescent="0.25">
      <c r="A130" s="57" t="s">
        <v>340</v>
      </c>
      <c r="B130" s="90">
        <v>88245</v>
      </c>
      <c r="C130" s="73" t="s">
        <v>279</v>
      </c>
      <c r="D130" s="74" t="s">
        <v>29</v>
      </c>
      <c r="E130" s="75">
        <v>22.24</v>
      </c>
      <c r="F130" s="75">
        <v>0.11550000000000001</v>
      </c>
      <c r="G130" s="76">
        <v>1</v>
      </c>
      <c r="H130" s="77">
        <v>160.47714375000001</v>
      </c>
      <c r="I130" s="78" t="s">
        <v>341</v>
      </c>
      <c r="J130" s="78"/>
      <c r="K130" s="78"/>
      <c r="L130" s="87">
        <v>3569.011677</v>
      </c>
    </row>
    <row r="131" spans="1:12" x14ac:dyDescent="0.25">
      <c r="A131" s="57" t="s">
        <v>342</v>
      </c>
      <c r="B131" s="90" t="e">
        <f>IF([2]Viga!#REF!=8,92793,IF([2]Viga!#REF!=6.3,92792,IF([2]Viga!#REF!=10,92794,IF([2]Viga!#REF!=12.5,92795,92796))))</f>
        <v>#REF!</v>
      </c>
      <c r="C131" s="73" t="s">
        <v>20</v>
      </c>
      <c r="D131" s="74" t="s">
        <v>21</v>
      </c>
      <c r="E131" s="75">
        <v>0</v>
      </c>
      <c r="F131" s="75" t="s">
        <v>78</v>
      </c>
      <c r="G131" s="76">
        <v>1</v>
      </c>
      <c r="H131" s="77">
        <v>0</v>
      </c>
      <c r="I131" s="78" t="s">
        <v>79</v>
      </c>
      <c r="J131" s="78"/>
      <c r="K131" s="78"/>
      <c r="L131" s="87">
        <v>0</v>
      </c>
    </row>
    <row r="132" spans="1:12" ht="38.25" x14ac:dyDescent="0.25">
      <c r="A132" s="57" t="s">
        <v>343</v>
      </c>
      <c r="B132" s="58">
        <v>96546</v>
      </c>
      <c r="C132" s="59" t="s">
        <v>344</v>
      </c>
      <c r="D132" s="60" t="s">
        <v>49</v>
      </c>
      <c r="E132" s="61">
        <v>2.4593099999999999</v>
      </c>
      <c r="F132" s="62"/>
      <c r="G132" s="62"/>
      <c r="H132" s="71">
        <v>887.78</v>
      </c>
      <c r="I132" s="61" t="s">
        <v>345</v>
      </c>
      <c r="J132" s="61">
        <v>1873.5977106587354</v>
      </c>
      <c r="K132" s="61">
        <v>309.72339757876517</v>
      </c>
      <c r="L132" s="86">
        <v>2183.3211082375005</v>
      </c>
    </row>
    <row r="133" spans="1:12" x14ac:dyDescent="0.25">
      <c r="A133" s="57" t="s">
        <v>346</v>
      </c>
      <c r="B133" s="90" t="e">
        <f>IF([2]Viga!#REF!=5,43059,IF([2]Viga!#REF!=6.3,32,IF([2]Viga!#REF!=4.2,43059,IF([2]Viga!#REF!=8,33,34))))</f>
        <v>#REF!</v>
      </c>
      <c r="C133" s="73" t="s">
        <v>347</v>
      </c>
      <c r="D133" s="74" t="s">
        <v>49</v>
      </c>
      <c r="E133" s="75">
        <v>9.41</v>
      </c>
      <c r="F133" s="75" t="s">
        <v>78</v>
      </c>
      <c r="G133" s="76">
        <v>1</v>
      </c>
      <c r="H133" s="77">
        <v>0</v>
      </c>
      <c r="I133" s="78" t="s">
        <v>348</v>
      </c>
      <c r="J133" s="78"/>
      <c r="K133" s="78"/>
      <c r="L133" s="87">
        <v>0</v>
      </c>
    </row>
    <row r="134" spans="1:12" ht="38.25" x14ac:dyDescent="0.25">
      <c r="A134" s="57" t="s">
        <v>349</v>
      </c>
      <c r="B134" s="90">
        <v>88238</v>
      </c>
      <c r="C134" s="73" t="s">
        <v>276</v>
      </c>
      <c r="D134" s="74" t="s">
        <v>29</v>
      </c>
      <c r="E134" s="75">
        <v>16.55</v>
      </c>
      <c r="F134" s="75">
        <v>2.9000000000000001E-2</v>
      </c>
      <c r="G134" s="76">
        <v>1</v>
      </c>
      <c r="H134" s="77">
        <v>25.745559583333343</v>
      </c>
      <c r="I134" s="78" t="s">
        <v>350</v>
      </c>
      <c r="J134" s="78"/>
      <c r="K134" s="78"/>
      <c r="L134" s="87">
        <v>426.08901110416684</v>
      </c>
    </row>
    <row r="135" spans="1:12" ht="38.25" x14ac:dyDescent="0.25">
      <c r="A135" s="57" t="s">
        <v>351</v>
      </c>
      <c r="B135" s="90">
        <v>88245</v>
      </c>
      <c r="C135" s="73" t="s">
        <v>279</v>
      </c>
      <c r="D135" s="74" t="s">
        <v>29</v>
      </c>
      <c r="E135" s="75">
        <v>22.24</v>
      </c>
      <c r="F135" s="75">
        <v>8.8999999999999996E-2</v>
      </c>
      <c r="G135" s="76">
        <v>1</v>
      </c>
      <c r="H135" s="77">
        <v>79.012234583333353</v>
      </c>
      <c r="I135" s="78" t="s">
        <v>352</v>
      </c>
      <c r="J135" s="78"/>
      <c r="K135" s="78"/>
      <c r="L135" s="87">
        <v>1757.2320971333336</v>
      </c>
    </row>
    <row r="136" spans="1:12" x14ac:dyDescent="0.25">
      <c r="A136" s="57">
        <v>5</v>
      </c>
      <c r="B136" s="88"/>
      <c r="C136" s="66" t="s">
        <v>353</v>
      </c>
      <c r="D136" s="67"/>
      <c r="E136" s="68"/>
      <c r="F136" s="68"/>
      <c r="G136" s="68"/>
      <c r="H136" s="69"/>
      <c r="I136" s="69"/>
      <c r="J136" s="69"/>
      <c r="K136" s="69"/>
      <c r="L136" s="70">
        <v>440177.01494774001</v>
      </c>
    </row>
    <row r="137" spans="1:12" ht="38.25" x14ac:dyDescent="0.25">
      <c r="A137" s="57" t="s">
        <v>354</v>
      </c>
      <c r="B137" s="96" t="e">
        <f>IF([2]Pilares!#REF!=8,92761,IF([2]Pilares!#REF!=20,92765,IF([2]Pilares!#REF!=10,92762,IF([2]Pilares!#REF!=12.5,92763,92764))))</f>
        <v>#REF!</v>
      </c>
      <c r="C137" s="59" t="s">
        <v>355</v>
      </c>
      <c r="D137" s="60" t="s">
        <v>49</v>
      </c>
      <c r="E137" s="61">
        <v>12.951328</v>
      </c>
      <c r="F137" s="62"/>
      <c r="G137" s="62"/>
      <c r="H137" s="63">
        <v>6548.39</v>
      </c>
      <c r="I137" s="61" t="s">
        <v>356</v>
      </c>
      <c r="J137" s="61">
        <v>78861.06292433363</v>
      </c>
      <c r="K137" s="61">
        <v>5949.283837586373</v>
      </c>
      <c r="L137" s="64">
        <v>84810.346761920009</v>
      </c>
    </row>
    <row r="138" spans="1:12" ht="25.5" x14ac:dyDescent="0.25">
      <c r="A138" s="57" t="s">
        <v>357</v>
      </c>
      <c r="B138" s="90">
        <v>39017</v>
      </c>
      <c r="C138" s="73" t="s">
        <v>270</v>
      </c>
      <c r="D138" s="74" t="s">
        <v>62</v>
      </c>
      <c r="E138" s="75">
        <v>0.2</v>
      </c>
      <c r="F138" s="75">
        <v>0.54300000000000004</v>
      </c>
      <c r="G138" s="76">
        <v>1</v>
      </c>
      <c r="H138" s="95">
        <v>3555.7757700000006</v>
      </c>
      <c r="I138" s="78" t="s">
        <v>358</v>
      </c>
      <c r="J138" s="92"/>
      <c r="K138" s="92"/>
      <c r="L138" s="93">
        <v>711.15515400000015</v>
      </c>
    </row>
    <row r="139" spans="1:12" ht="25.5" x14ac:dyDescent="0.25">
      <c r="A139" s="57" t="s">
        <v>359</v>
      </c>
      <c r="B139" s="90">
        <v>43132</v>
      </c>
      <c r="C139" s="73" t="s">
        <v>273</v>
      </c>
      <c r="D139" s="74" t="s">
        <v>49</v>
      </c>
      <c r="E139" s="75">
        <v>25</v>
      </c>
      <c r="F139" s="75">
        <v>2.5000000000000001E-2</v>
      </c>
      <c r="G139" s="76">
        <v>1</v>
      </c>
      <c r="H139" s="95">
        <v>163.70975000000001</v>
      </c>
      <c r="I139" s="78" t="s">
        <v>360</v>
      </c>
      <c r="J139" s="92"/>
      <c r="K139" s="92"/>
      <c r="L139" s="93">
        <v>4092.7437500000005</v>
      </c>
    </row>
    <row r="140" spans="1:12" ht="25.5" x14ac:dyDescent="0.25">
      <c r="A140" s="57" t="s">
        <v>361</v>
      </c>
      <c r="B140" s="90">
        <v>88238</v>
      </c>
      <c r="C140" s="73" t="s">
        <v>276</v>
      </c>
      <c r="D140" s="74" t="s">
        <v>29</v>
      </c>
      <c r="E140" s="75">
        <v>16.55</v>
      </c>
      <c r="F140" s="75">
        <v>6.4000000000000003E-3</v>
      </c>
      <c r="G140" s="76">
        <v>1</v>
      </c>
      <c r="H140" s="95">
        <v>41.909696000000004</v>
      </c>
      <c r="I140" s="78" t="s">
        <v>362</v>
      </c>
      <c r="J140" s="92"/>
      <c r="K140" s="92"/>
      <c r="L140" s="93">
        <v>693.60546880000004</v>
      </c>
    </row>
    <row r="141" spans="1:12" ht="25.5" x14ac:dyDescent="0.25">
      <c r="A141" s="57" t="s">
        <v>363</v>
      </c>
      <c r="B141" s="90">
        <v>88245</v>
      </c>
      <c r="C141" s="73" t="s">
        <v>279</v>
      </c>
      <c r="D141" s="74" t="s">
        <v>29</v>
      </c>
      <c r="E141" s="75">
        <v>22.24</v>
      </c>
      <c r="F141" s="75">
        <v>3.9199999999999999E-2</v>
      </c>
      <c r="G141" s="76">
        <v>1</v>
      </c>
      <c r="H141" s="95">
        <v>256.696888</v>
      </c>
      <c r="I141" s="78" t="s">
        <v>364</v>
      </c>
      <c r="J141" s="92"/>
      <c r="K141" s="92"/>
      <c r="L141" s="93">
        <v>5708.9387891199995</v>
      </c>
    </row>
    <row r="142" spans="1:12" ht="25.5" x14ac:dyDescent="0.25">
      <c r="A142" s="57" t="s">
        <v>365</v>
      </c>
      <c r="B142" s="90">
        <v>92803</v>
      </c>
      <c r="C142" s="73" t="s">
        <v>366</v>
      </c>
      <c r="D142" s="74" t="s">
        <v>49</v>
      </c>
      <c r="E142" s="75">
        <v>11.24</v>
      </c>
      <c r="F142" s="75">
        <v>1</v>
      </c>
      <c r="G142" s="76">
        <v>1</v>
      </c>
      <c r="H142" s="95">
        <v>6548.39</v>
      </c>
      <c r="I142" s="78" t="s">
        <v>356</v>
      </c>
      <c r="J142" s="92"/>
      <c r="K142" s="92"/>
      <c r="L142" s="93">
        <v>73603.903600000005</v>
      </c>
    </row>
    <row r="143" spans="1:12" ht="38.25" x14ac:dyDescent="0.25">
      <c r="A143" s="57" t="s">
        <v>367</v>
      </c>
      <c r="B143" s="96">
        <v>92263</v>
      </c>
      <c r="C143" s="59" t="s">
        <v>368</v>
      </c>
      <c r="D143" s="60" t="s">
        <v>25</v>
      </c>
      <c r="E143" s="61">
        <v>158.75169</v>
      </c>
      <c r="F143" s="62"/>
      <c r="G143" s="62"/>
      <c r="H143" s="63">
        <v>348.07</v>
      </c>
      <c r="I143" s="61" t="s">
        <v>369</v>
      </c>
      <c r="J143" s="61">
        <v>44746.881175721704</v>
      </c>
      <c r="K143" s="61">
        <v>10509.819562578294</v>
      </c>
      <c r="L143" s="64">
        <v>55256.700738300002</v>
      </c>
    </row>
    <row r="144" spans="1:12" ht="38.25" x14ac:dyDescent="0.25">
      <c r="A144" s="57" t="s">
        <v>370</v>
      </c>
      <c r="B144" s="90">
        <v>1358</v>
      </c>
      <c r="C144" s="73" t="s">
        <v>371</v>
      </c>
      <c r="D144" s="74" t="s">
        <v>25</v>
      </c>
      <c r="E144" s="75">
        <v>51.44</v>
      </c>
      <c r="F144" s="75">
        <v>1.3360000000000001</v>
      </c>
      <c r="G144" s="76">
        <v>1</v>
      </c>
      <c r="H144" s="95">
        <v>465.02152000000001</v>
      </c>
      <c r="I144" s="78" t="s">
        <v>372</v>
      </c>
      <c r="J144" s="92"/>
      <c r="K144" s="92"/>
      <c r="L144" s="93">
        <v>23920.706988800001</v>
      </c>
    </row>
    <row r="145" spans="1:12" ht="25.5" x14ac:dyDescent="0.25">
      <c r="A145" s="57" t="s">
        <v>373</v>
      </c>
      <c r="B145" s="90">
        <v>4491</v>
      </c>
      <c r="C145" s="73" t="s">
        <v>244</v>
      </c>
      <c r="D145" s="74" t="s">
        <v>39</v>
      </c>
      <c r="E145" s="75">
        <v>8.39</v>
      </c>
      <c r="F145" s="75">
        <v>2.3079999999999998</v>
      </c>
      <c r="G145" s="76">
        <v>1</v>
      </c>
      <c r="H145" s="95">
        <v>803.34555999999998</v>
      </c>
      <c r="I145" s="78" t="s">
        <v>374</v>
      </c>
      <c r="J145" s="92"/>
      <c r="K145" s="92"/>
      <c r="L145" s="93">
        <v>6740.0692484000001</v>
      </c>
    </row>
    <row r="146" spans="1:12" ht="25.5" x14ac:dyDescent="0.25">
      <c r="A146" s="57" t="s">
        <v>375</v>
      </c>
      <c r="B146" s="90">
        <v>4517</v>
      </c>
      <c r="C146" s="73" t="s">
        <v>247</v>
      </c>
      <c r="D146" s="74" t="s">
        <v>39</v>
      </c>
      <c r="E146" s="75">
        <v>2.93</v>
      </c>
      <c r="F146" s="75">
        <v>9.2370000000000001</v>
      </c>
      <c r="G146" s="76">
        <v>1</v>
      </c>
      <c r="H146" s="95">
        <v>3215.1225899999999</v>
      </c>
      <c r="I146" s="78" t="s">
        <v>376</v>
      </c>
      <c r="J146" s="92"/>
      <c r="K146" s="92"/>
      <c r="L146" s="93">
        <v>9420.309188700001</v>
      </c>
    </row>
    <row r="147" spans="1:12" ht="25.5" x14ac:dyDescent="0.25">
      <c r="A147" s="57" t="s">
        <v>377</v>
      </c>
      <c r="B147" s="90">
        <v>5068</v>
      </c>
      <c r="C147" s="73" t="s">
        <v>114</v>
      </c>
      <c r="D147" s="74" t="s">
        <v>49</v>
      </c>
      <c r="E147" s="75">
        <v>25.43</v>
      </c>
      <c r="F147" s="75">
        <v>0.20799999999999999</v>
      </c>
      <c r="G147" s="76">
        <v>1</v>
      </c>
      <c r="H147" s="95">
        <v>72.398559999999989</v>
      </c>
      <c r="I147" s="78" t="s">
        <v>378</v>
      </c>
      <c r="J147" s="92"/>
      <c r="K147" s="92"/>
      <c r="L147" s="93">
        <v>1841.0953807999997</v>
      </c>
    </row>
    <row r="148" spans="1:12" ht="25.5" x14ac:dyDescent="0.25">
      <c r="A148" s="57" t="s">
        <v>379</v>
      </c>
      <c r="B148" s="90">
        <v>88239</v>
      </c>
      <c r="C148" s="73" t="s">
        <v>90</v>
      </c>
      <c r="D148" s="74" t="s">
        <v>29</v>
      </c>
      <c r="E148" s="75">
        <v>17.87</v>
      </c>
      <c r="F148" s="75">
        <v>0.25</v>
      </c>
      <c r="G148" s="76">
        <v>1</v>
      </c>
      <c r="H148" s="95">
        <v>87.017499999999998</v>
      </c>
      <c r="I148" s="78" t="s">
        <v>380</v>
      </c>
      <c r="J148" s="92"/>
      <c r="K148" s="92"/>
      <c r="L148" s="93">
        <v>1555.0027250000001</v>
      </c>
    </row>
    <row r="149" spans="1:12" ht="25.5" x14ac:dyDescent="0.25">
      <c r="A149" s="57" t="s">
        <v>381</v>
      </c>
      <c r="B149" s="90">
        <v>88262</v>
      </c>
      <c r="C149" s="73" t="s">
        <v>52</v>
      </c>
      <c r="D149" s="74" t="s">
        <v>29</v>
      </c>
      <c r="E149" s="75">
        <v>22.12</v>
      </c>
      <c r="F149" s="75">
        <v>1.18</v>
      </c>
      <c r="G149" s="76">
        <v>1</v>
      </c>
      <c r="H149" s="95">
        <v>410.72259999999994</v>
      </c>
      <c r="I149" s="78" t="s">
        <v>382</v>
      </c>
      <c r="J149" s="92"/>
      <c r="K149" s="92"/>
      <c r="L149" s="93">
        <v>9085.1839119999986</v>
      </c>
    </row>
    <row r="150" spans="1:12" ht="25.5" x14ac:dyDescent="0.25">
      <c r="A150" s="57" t="s">
        <v>383</v>
      </c>
      <c r="B150" s="90">
        <v>91692</v>
      </c>
      <c r="C150" s="73" t="s">
        <v>95</v>
      </c>
      <c r="D150" s="74" t="s">
        <v>96</v>
      </c>
      <c r="E150" s="75">
        <v>25.16</v>
      </c>
      <c r="F150" s="75">
        <v>6.3E-2</v>
      </c>
      <c r="G150" s="76">
        <v>1</v>
      </c>
      <c r="H150" s="95">
        <v>21.92841</v>
      </c>
      <c r="I150" s="78" t="s">
        <v>384</v>
      </c>
      <c r="J150" s="92"/>
      <c r="K150" s="92"/>
      <c r="L150" s="93">
        <v>551.71879560000002</v>
      </c>
    </row>
    <row r="151" spans="1:12" ht="25.5" x14ac:dyDescent="0.25">
      <c r="A151" s="57" t="s">
        <v>385</v>
      </c>
      <c r="B151" s="90">
        <v>91693</v>
      </c>
      <c r="C151" s="73" t="s">
        <v>99</v>
      </c>
      <c r="D151" s="74" t="s">
        <v>100</v>
      </c>
      <c r="E151" s="75">
        <v>24.14</v>
      </c>
      <c r="F151" s="75">
        <v>0.255</v>
      </c>
      <c r="G151" s="76">
        <v>1</v>
      </c>
      <c r="H151" s="95">
        <v>88.757850000000005</v>
      </c>
      <c r="I151" s="78" t="s">
        <v>386</v>
      </c>
      <c r="J151" s="92"/>
      <c r="K151" s="92"/>
      <c r="L151" s="93">
        <v>2142.6144990000003</v>
      </c>
    </row>
    <row r="152" spans="1:12" ht="25.5" x14ac:dyDescent="0.25">
      <c r="A152" s="57" t="s">
        <v>387</v>
      </c>
      <c r="B152" s="96">
        <v>103669</v>
      </c>
      <c r="C152" s="59" t="s">
        <v>388</v>
      </c>
      <c r="D152" s="60" t="s">
        <v>58</v>
      </c>
      <c r="E152" s="61">
        <v>945.54208000000006</v>
      </c>
      <c r="F152" s="62"/>
      <c r="G152" s="62"/>
      <c r="H152" s="63">
        <v>54.48</v>
      </c>
      <c r="I152" s="61" t="s">
        <v>389</v>
      </c>
      <c r="J152" s="61">
        <v>42242.610362601808</v>
      </c>
      <c r="K152" s="61">
        <v>9270.522155798204</v>
      </c>
      <c r="L152" s="64">
        <v>51513.132518400009</v>
      </c>
    </row>
    <row r="153" spans="1:12" ht="38.25" x14ac:dyDescent="0.25">
      <c r="A153" s="57" t="s">
        <v>390</v>
      </c>
      <c r="B153" s="90">
        <v>38408</v>
      </c>
      <c r="C153" s="73" t="s">
        <v>391</v>
      </c>
      <c r="D153" s="74" t="s">
        <v>58</v>
      </c>
      <c r="E153" s="75">
        <v>647.67999999999995</v>
      </c>
      <c r="F153" s="75">
        <v>1.103</v>
      </c>
      <c r="G153" s="76">
        <v>1</v>
      </c>
      <c r="H153" s="95">
        <v>60.091440000000006</v>
      </c>
      <c r="I153" s="78" t="s">
        <v>392</v>
      </c>
      <c r="J153" s="92"/>
      <c r="K153" s="92"/>
      <c r="L153" s="93">
        <v>38920.023859200002</v>
      </c>
    </row>
    <row r="154" spans="1:12" ht="25.5" x14ac:dyDescent="0.25">
      <c r="A154" s="57" t="s">
        <v>393</v>
      </c>
      <c r="B154" s="90">
        <v>88262</v>
      </c>
      <c r="C154" s="73" t="s">
        <v>52</v>
      </c>
      <c r="D154" s="74" t="s">
        <v>29</v>
      </c>
      <c r="E154" s="75">
        <v>22.12</v>
      </c>
      <c r="F154" s="75">
        <v>2.4590000000000001</v>
      </c>
      <c r="G154" s="76">
        <v>1</v>
      </c>
      <c r="H154" s="95">
        <v>133.96632000000002</v>
      </c>
      <c r="I154" s="78" t="s">
        <v>394</v>
      </c>
      <c r="J154" s="92"/>
      <c r="K154" s="92"/>
      <c r="L154" s="93">
        <v>2963.3349984000006</v>
      </c>
    </row>
    <row r="155" spans="1:12" ht="25.5" x14ac:dyDescent="0.25">
      <c r="A155" s="57" t="s">
        <v>395</v>
      </c>
      <c r="B155" s="90">
        <v>88309</v>
      </c>
      <c r="C155" s="73" t="s">
        <v>225</v>
      </c>
      <c r="D155" s="74" t="s">
        <v>29</v>
      </c>
      <c r="E155" s="75">
        <v>22.37</v>
      </c>
      <c r="F155" s="75">
        <v>2.4590000000000001</v>
      </c>
      <c r="G155" s="76">
        <v>1</v>
      </c>
      <c r="H155" s="95">
        <v>133.96632000000002</v>
      </c>
      <c r="I155" s="78" t="s">
        <v>394</v>
      </c>
      <c r="J155" s="92"/>
      <c r="K155" s="92"/>
      <c r="L155" s="93">
        <v>2996.8265784000005</v>
      </c>
    </row>
    <row r="156" spans="1:12" ht="25.5" x14ac:dyDescent="0.25">
      <c r="A156" s="57" t="s">
        <v>396</v>
      </c>
      <c r="B156" s="90">
        <v>88316</v>
      </c>
      <c r="C156" s="73" t="s">
        <v>28</v>
      </c>
      <c r="D156" s="74" t="s">
        <v>29</v>
      </c>
      <c r="E156" s="75">
        <v>16.21</v>
      </c>
      <c r="F156" s="75">
        <v>7.3769999999999998</v>
      </c>
      <c r="G156" s="76">
        <v>1</v>
      </c>
      <c r="H156" s="95">
        <v>401.89896000000005</v>
      </c>
      <c r="I156" s="78" t="s">
        <v>397</v>
      </c>
      <c r="J156" s="92"/>
      <c r="K156" s="92"/>
      <c r="L156" s="93">
        <v>6514.7821416000015</v>
      </c>
    </row>
    <row r="157" spans="1:12" ht="25.5" x14ac:dyDescent="0.25">
      <c r="A157" s="57" t="s">
        <v>398</v>
      </c>
      <c r="B157" s="90">
        <v>90586</v>
      </c>
      <c r="C157" s="73" t="s">
        <v>293</v>
      </c>
      <c r="D157" s="74" t="s">
        <v>96</v>
      </c>
      <c r="E157" s="75">
        <v>1.32</v>
      </c>
      <c r="F157" s="75">
        <v>1.042</v>
      </c>
      <c r="G157" s="76">
        <v>1</v>
      </c>
      <c r="H157" s="95">
        <v>56.768160000000009</v>
      </c>
      <c r="I157" s="78" t="s">
        <v>399</v>
      </c>
      <c r="J157" s="92"/>
      <c r="K157" s="92"/>
      <c r="L157" s="93">
        <v>74.933971200000016</v>
      </c>
    </row>
    <row r="158" spans="1:12" ht="25.5" x14ac:dyDescent="0.25">
      <c r="A158" s="57" t="s">
        <v>400</v>
      </c>
      <c r="B158" s="90">
        <v>90587</v>
      </c>
      <c r="C158" s="73" t="s">
        <v>296</v>
      </c>
      <c r="D158" s="74" t="s">
        <v>100</v>
      </c>
      <c r="E158" s="75">
        <v>0.56000000000000005</v>
      </c>
      <c r="F158" s="75">
        <v>1.417</v>
      </c>
      <c r="G158" s="76">
        <v>1</v>
      </c>
      <c r="H158" s="95">
        <v>77.198160000000001</v>
      </c>
      <c r="I158" s="78" t="s">
        <v>401</v>
      </c>
      <c r="J158" s="92"/>
      <c r="K158" s="92"/>
      <c r="L158" s="93">
        <v>43.230969600000002</v>
      </c>
    </row>
    <row r="159" spans="1:12" ht="38.25" x14ac:dyDescent="0.25">
      <c r="A159" s="57" t="s">
        <v>402</v>
      </c>
      <c r="B159" s="96" t="e">
        <f>IF([2]Viga!#REF!=8,92761,IF([2]Viga!#REF!=20,92765,IF([2]Viga!#REF!=10,92762,IF([2]Viga!#REF!=12.5,92763,92764))))</f>
        <v>#REF!</v>
      </c>
      <c r="C159" s="59" t="s">
        <v>403</v>
      </c>
      <c r="D159" s="60" t="s">
        <v>49</v>
      </c>
      <c r="E159" s="61">
        <v>14.283524</v>
      </c>
      <c r="F159" s="62"/>
      <c r="G159" s="62"/>
      <c r="H159" s="63">
        <v>6219.03</v>
      </c>
      <c r="I159" s="61" t="s">
        <v>404</v>
      </c>
      <c r="J159" s="61">
        <v>80298.001658259236</v>
      </c>
      <c r="K159" s="61">
        <v>8531.662603460758</v>
      </c>
      <c r="L159" s="64">
        <v>88829.664261719998</v>
      </c>
    </row>
    <row r="160" spans="1:12" ht="25.5" x14ac:dyDescent="0.25">
      <c r="A160" s="57" t="s">
        <v>405</v>
      </c>
      <c r="B160" s="90">
        <v>39017</v>
      </c>
      <c r="C160" s="73" t="s">
        <v>270</v>
      </c>
      <c r="D160" s="74" t="s">
        <v>62</v>
      </c>
      <c r="E160" s="75">
        <v>0.2</v>
      </c>
      <c r="F160" s="75">
        <v>0.74299999999999999</v>
      </c>
      <c r="G160" s="76">
        <v>1</v>
      </c>
      <c r="H160" s="95">
        <v>4620.7392899999995</v>
      </c>
      <c r="I160" s="78" t="s">
        <v>406</v>
      </c>
      <c r="J160" s="92"/>
      <c r="K160" s="92"/>
      <c r="L160" s="93">
        <v>924.14785799999993</v>
      </c>
    </row>
    <row r="161" spans="1:12" ht="25.5" x14ac:dyDescent="0.25">
      <c r="A161" s="57" t="s">
        <v>407</v>
      </c>
      <c r="B161" s="90">
        <v>43132</v>
      </c>
      <c r="C161" s="73" t="s">
        <v>273</v>
      </c>
      <c r="D161" s="74" t="s">
        <v>49</v>
      </c>
      <c r="E161" s="75">
        <v>25</v>
      </c>
      <c r="F161" s="75">
        <v>2.5000000000000001E-2</v>
      </c>
      <c r="G161" s="76">
        <v>1</v>
      </c>
      <c r="H161" s="95">
        <v>155.47575000000001</v>
      </c>
      <c r="I161" s="78" t="s">
        <v>408</v>
      </c>
      <c r="J161" s="92"/>
      <c r="K161" s="92"/>
      <c r="L161" s="93">
        <v>3886.8937500000002</v>
      </c>
    </row>
    <row r="162" spans="1:12" ht="25.5" x14ac:dyDescent="0.25">
      <c r="A162" s="57" t="s">
        <v>409</v>
      </c>
      <c r="B162" s="90">
        <v>88238</v>
      </c>
      <c r="C162" s="73" t="s">
        <v>276</v>
      </c>
      <c r="D162" s="74" t="s">
        <v>29</v>
      </c>
      <c r="E162" s="75">
        <v>16.55</v>
      </c>
      <c r="F162" s="75">
        <v>9.1999999999999998E-3</v>
      </c>
      <c r="G162" s="76">
        <v>1</v>
      </c>
      <c r="H162" s="95">
        <v>57.215075999999996</v>
      </c>
      <c r="I162" s="78" t="s">
        <v>410</v>
      </c>
      <c r="J162" s="92"/>
      <c r="K162" s="92"/>
      <c r="L162" s="93">
        <v>946.90950780000003</v>
      </c>
    </row>
    <row r="163" spans="1:12" ht="25.5" x14ac:dyDescent="0.25">
      <c r="A163" s="57" t="s">
        <v>411</v>
      </c>
      <c r="B163" s="90">
        <v>88245</v>
      </c>
      <c r="C163" s="73" t="s">
        <v>279</v>
      </c>
      <c r="D163" s="74" t="s">
        <v>29</v>
      </c>
      <c r="E163" s="75">
        <v>22.24</v>
      </c>
      <c r="F163" s="75">
        <v>5.6099999999999997E-2</v>
      </c>
      <c r="G163" s="76">
        <v>1</v>
      </c>
      <c r="H163" s="95">
        <v>348.88758299999995</v>
      </c>
      <c r="I163" s="78" t="s">
        <v>412</v>
      </c>
      <c r="J163" s="92"/>
      <c r="K163" s="92"/>
      <c r="L163" s="93">
        <v>7759.259845919998</v>
      </c>
    </row>
    <row r="164" spans="1:12" ht="25.5" x14ac:dyDescent="0.25">
      <c r="A164" s="57" t="s">
        <v>413</v>
      </c>
      <c r="B164" s="90">
        <v>92802</v>
      </c>
      <c r="C164" s="73" t="s">
        <v>414</v>
      </c>
      <c r="D164" s="74" t="s">
        <v>49</v>
      </c>
      <c r="E164" s="75">
        <v>12.11</v>
      </c>
      <c r="F164" s="75">
        <v>1</v>
      </c>
      <c r="G164" s="76">
        <v>1</v>
      </c>
      <c r="H164" s="95">
        <v>6219.03</v>
      </c>
      <c r="I164" s="78" t="s">
        <v>404</v>
      </c>
      <c r="J164" s="92"/>
      <c r="K164" s="92"/>
      <c r="L164" s="93">
        <v>75312.453299999994</v>
      </c>
    </row>
    <row r="165" spans="1:12" ht="25.5" x14ac:dyDescent="0.25">
      <c r="A165" s="57" t="s">
        <v>415</v>
      </c>
      <c r="B165" s="96">
        <v>92265</v>
      </c>
      <c r="C165" s="59" t="s">
        <v>416</v>
      </c>
      <c r="D165" s="60" t="s">
        <v>25</v>
      </c>
      <c r="E165" s="61">
        <v>115.49595000000001</v>
      </c>
      <c r="F165" s="62"/>
      <c r="G165" s="62"/>
      <c r="H165" s="63">
        <v>346.86</v>
      </c>
      <c r="I165" s="61" t="s">
        <v>417</v>
      </c>
      <c r="J165" s="61">
        <v>31643.684359035542</v>
      </c>
      <c r="K165" s="61">
        <v>8417.2408579644616</v>
      </c>
      <c r="L165" s="64">
        <v>40060.925217000004</v>
      </c>
    </row>
    <row r="166" spans="1:12" ht="38.25" x14ac:dyDescent="0.25">
      <c r="A166" s="57" t="s">
        <v>418</v>
      </c>
      <c r="B166" s="90">
        <v>1358</v>
      </c>
      <c r="C166" s="73" t="s">
        <v>371</v>
      </c>
      <c r="D166" s="74" t="s">
        <v>25</v>
      </c>
      <c r="E166" s="75">
        <v>51.44</v>
      </c>
      <c r="F166" s="75">
        <v>1.1459999999999999</v>
      </c>
      <c r="G166" s="76">
        <v>1</v>
      </c>
      <c r="H166" s="95">
        <v>397.50155999999998</v>
      </c>
      <c r="I166" s="78" t="s">
        <v>419</v>
      </c>
      <c r="J166" s="92"/>
      <c r="K166" s="92"/>
      <c r="L166" s="93">
        <v>20447.480246399999</v>
      </c>
    </row>
    <row r="167" spans="1:12" ht="25.5" x14ac:dyDescent="0.25">
      <c r="A167" s="57" t="s">
        <v>420</v>
      </c>
      <c r="B167" s="90">
        <v>4491</v>
      </c>
      <c r="C167" s="73" t="s">
        <v>244</v>
      </c>
      <c r="D167" s="74" t="s">
        <v>39</v>
      </c>
      <c r="E167" s="75">
        <v>8.39</v>
      </c>
      <c r="F167" s="75">
        <v>0.16600000000000001</v>
      </c>
      <c r="G167" s="76">
        <v>1</v>
      </c>
      <c r="H167" s="95">
        <v>57.578760000000003</v>
      </c>
      <c r="I167" s="78" t="s">
        <v>421</v>
      </c>
      <c r="J167" s="92"/>
      <c r="K167" s="92"/>
      <c r="L167" s="93">
        <v>483.08579640000005</v>
      </c>
    </row>
    <row r="168" spans="1:12" ht="25.5" x14ac:dyDescent="0.25">
      <c r="A168" s="57" t="s">
        <v>422</v>
      </c>
      <c r="B168" s="90">
        <v>4517</v>
      </c>
      <c r="C168" s="73" t="s">
        <v>247</v>
      </c>
      <c r="D168" s="74" t="s">
        <v>39</v>
      </c>
      <c r="E168" s="75">
        <v>2.93</v>
      </c>
      <c r="F168" s="75">
        <v>6.952</v>
      </c>
      <c r="G168" s="76">
        <v>1</v>
      </c>
      <c r="H168" s="95">
        <v>2411.3707199999999</v>
      </c>
      <c r="I168" s="78" t="s">
        <v>423</v>
      </c>
      <c r="J168" s="92"/>
      <c r="K168" s="92"/>
      <c r="L168" s="93">
        <v>7065.3162095999996</v>
      </c>
    </row>
    <row r="169" spans="1:12" ht="25.5" x14ac:dyDescent="0.25">
      <c r="A169" s="57" t="s">
        <v>424</v>
      </c>
      <c r="B169" s="90">
        <v>5068</v>
      </c>
      <c r="C169" s="73" t="s">
        <v>114</v>
      </c>
      <c r="D169" s="74" t="s">
        <v>49</v>
      </c>
      <c r="E169" s="75">
        <v>25.43</v>
      </c>
      <c r="F169" s="75">
        <v>0.159</v>
      </c>
      <c r="G169" s="76">
        <v>1</v>
      </c>
      <c r="H169" s="95">
        <v>55.150740000000006</v>
      </c>
      <c r="I169" s="78" t="s">
        <v>425</v>
      </c>
      <c r="J169" s="92"/>
      <c r="K169" s="92"/>
      <c r="L169" s="93">
        <v>1402.4833182000002</v>
      </c>
    </row>
    <row r="170" spans="1:12" ht="25.5" x14ac:dyDescent="0.25">
      <c r="A170" s="57" t="s">
        <v>426</v>
      </c>
      <c r="B170" s="90">
        <v>88239</v>
      </c>
      <c r="C170" s="73" t="s">
        <v>90</v>
      </c>
      <c r="D170" s="74" t="s">
        <v>29</v>
      </c>
      <c r="E170" s="75">
        <v>17.87</v>
      </c>
      <c r="F170" s="75">
        <v>0.20200000000000001</v>
      </c>
      <c r="G170" s="76">
        <v>1</v>
      </c>
      <c r="H170" s="95">
        <v>70.065720000000013</v>
      </c>
      <c r="I170" s="78" t="s">
        <v>427</v>
      </c>
      <c r="J170" s="92"/>
      <c r="K170" s="92"/>
      <c r="L170" s="93">
        <v>1252.0744164000002</v>
      </c>
    </row>
    <row r="171" spans="1:12" ht="25.5" x14ac:dyDescent="0.25">
      <c r="A171" s="57" t="s">
        <v>428</v>
      </c>
      <c r="B171" s="90">
        <v>88262</v>
      </c>
      <c r="C171" s="73" t="s">
        <v>52</v>
      </c>
      <c r="D171" s="74" t="s">
        <v>29</v>
      </c>
      <c r="E171" s="75">
        <v>22.12</v>
      </c>
      <c r="F171" s="75">
        <v>0.91100000000000003</v>
      </c>
      <c r="G171" s="76">
        <v>1</v>
      </c>
      <c r="H171" s="95">
        <v>315.98946000000001</v>
      </c>
      <c r="I171" s="78" t="s">
        <v>429</v>
      </c>
      <c r="J171" s="92"/>
      <c r="K171" s="92"/>
      <c r="L171" s="93">
        <v>6989.6868552000005</v>
      </c>
    </row>
    <row r="172" spans="1:12" ht="25.5" x14ac:dyDescent="0.25">
      <c r="A172" s="57" t="s">
        <v>430</v>
      </c>
      <c r="B172" s="90">
        <v>91692</v>
      </c>
      <c r="C172" s="73" t="s">
        <v>95</v>
      </c>
      <c r="D172" s="74" t="s">
        <v>96</v>
      </c>
      <c r="E172" s="75">
        <v>25.16</v>
      </c>
      <c r="F172" s="75">
        <v>0.05</v>
      </c>
      <c r="G172" s="76">
        <v>1</v>
      </c>
      <c r="H172" s="95">
        <v>17.343</v>
      </c>
      <c r="I172" s="78" t="s">
        <v>431</v>
      </c>
      <c r="J172" s="92"/>
      <c r="K172" s="92"/>
      <c r="L172" s="93">
        <v>436.34987999999998</v>
      </c>
    </row>
    <row r="173" spans="1:12" ht="25.5" x14ac:dyDescent="0.25">
      <c r="A173" s="57" t="s">
        <v>432</v>
      </c>
      <c r="B173" s="90">
        <v>91693</v>
      </c>
      <c r="C173" s="73" t="s">
        <v>99</v>
      </c>
      <c r="D173" s="74" t="s">
        <v>100</v>
      </c>
      <c r="E173" s="75">
        <v>24.14</v>
      </c>
      <c r="F173" s="75">
        <v>0.23699999999999999</v>
      </c>
      <c r="G173" s="76">
        <v>1</v>
      </c>
      <c r="H173" s="95">
        <v>82.205820000000003</v>
      </c>
      <c r="I173" s="78" t="s">
        <v>433</v>
      </c>
      <c r="J173" s="92"/>
      <c r="K173" s="92"/>
      <c r="L173" s="93">
        <v>1984.4484948000002</v>
      </c>
    </row>
    <row r="174" spans="1:12" ht="38.25" x14ac:dyDescent="0.25">
      <c r="A174" s="57" t="s">
        <v>434</v>
      </c>
      <c r="B174" s="96">
        <v>103674</v>
      </c>
      <c r="C174" s="59" t="s">
        <v>435</v>
      </c>
      <c r="D174" s="60" t="s">
        <v>58</v>
      </c>
      <c r="E174" s="61">
        <v>722.09618999999986</v>
      </c>
      <c r="F174" s="62"/>
      <c r="G174" s="62"/>
      <c r="H174" s="63">
        <v>79.73</v>
      </c>
      <c r="I174" s="61" t="s">
        <v>436</v>
      </c>
      <c r="J174" s="61">
        <v>54669.172123554701</v>
      </c>
      <c r="K174" s="61">
        <v>2903.5571051452885</v>
      </c>
      <c r="L174" s="64">
        <v>57572.729228699995</v>
      </c>
    </row>
    <row r="175" spans="1:12" ht="38.25" x14ac:dyDescent="0.25">
      <c r="A175" s="57" t="s">
        <v>437</v>
      </c>
      <c r="B175" s="90">
        <v>1527</v>
      </c>
      <c r="C175" s="73" t="s">
        <v>438</v>
      </c>
      <c r="D175" s="74" t="s">
        <v>58</v>
      </c>
      <c r="E175" s="75">
        <v>610.4</v>
      </c>
      <c r="F175" s="75">
        <v>1.103</v>
      </c>
      <c r="G175" s="76">
        <v>1</v>
      </c>
      <c r="H175" s="95">
        <v>87.942189999999997</v>
      </c>
      <c r="I175" s="78" t="s">
        <v>439</v>
      </c>
      <c r="J175" s="92"/>
      <c r="K175" s="92"/>
      <c r="L175" s="93">
        <v>53679.912775999997</v>
      </c>
    </row>
    <row r="176" spans="1:12" ht="25.5" x14ac:dyDescent="0.25">
      <c r="A176" s="57" t="s">
        <v>440</v>
      </c>
      <c r="B176" s="90">
        <v>88262</v>
      </c>
      <c r="C176" s="73" t="s">
        <v>52</v>
      </c>
      <c r="D176" s="74" t="s">
        <v>29</v>
      </c>
      <c r="E176" s="75">
        <v>22.12</v>
      </c>
      <c r="F176" s="75">
        <v>0.186</v>
      </c>
      <c r="G176" s="76">
        <v>1</v>
      </c>
      <c r="H176" s="95">
        <v>14.829780000000001</v>
      </c>
      <c r="I176" s="78" t="s">
        <v>441</v>
      </c>
      <c r="J176" s="92"/>
      <c r="K176" s="92"/>
      <c r="L176" s="93">
        <v>328.03473360000004</v>
      </c>
    </row>
    <row r="177" spans="1:12" ht="25.5" x14ac:dyDescent="0.25">
      <c r="A177" s="57" t="s">
        <v>442</v>
      </c>
      <c r="B177" s="90">
        <v>88309</v>
      </c>
      <c r="C177" s="73" t="s">
        <v>225</v>
      </c>
      <c r="D177" s="74" t="s">
        <v>29</v>
      </c>
      <c r="E177" s="75">
        <v>22.37</v>
      </c>
      <c r="F177" s="75">
        <v>1.119</v>
      </c>
      <c r="G177" s="76">
        <v>1</v>
      </c>
      <c r="H177" s="95">
        <v>89.217870000000005</v>
      </c>
      <c r="I177" s="78" t="s">
        <v>443</v>
      </c>
      <c r="J177" s="92"/>
      <c r="K177" s="92"/>
      <c r="L177" s="93">
        <v>1995.8037519000002</v>
      </c>
    </row>
    <row r="178" spans="1:12" ht="25.5" x14ac:dyDescent="0.25">
      <c r="A178" s="57" t="s">
        <v>444</v>
      </c>
      <c r="B178" s="90">
        <v>88316</v>
      </c>
      <c r="C178" s="73" t="s">
        <v>28</v>
      </c>
      <c r="D178" s="74" t="s">
        <v>29</v>
      </c>
      <c r="E178" s="75">
        <v>16.21</v>
      </c>
      <c r="F178" s="75">
        <v>1.1919999999999999</v>
      </c>
      <c r="G178" s="76">
        <v>1</v>
      </c>
      <c r="H178" s="95">
        <v>95.038160000000005</v>
      </c>
      <c r="I178" s="78" t="s">
        <v>445</v>
      </c>
      <c r="J178" s="92"/>
      <c r="K178" s="92"/>
      <c r="L178" s="93">
        <v>1540.5685736000003</v>
      </c>
    </row>
    <row r="179" spans="1:12" ht="25.5" x14ac:dyDescent="0.25">
      <c r="A179" s="57" t="s">
        <v>446</v>
      </c>
      <c r="B179" s="90">
        <v>90586</v>
      </c>
      <c r="C179" s="73" t="s">
        <v>293</v>
      </c>
      <c r="D179" s="74" t="s">
        <v>96</v>
      </c>
      <c r="E179" s="75">
        <v>1.32</v>
      </c>
      <c r="F179" s="75">
        <v>0.19400000000000001</v>
      </c>
      <c r="G179" s="76">
        <v>1</v>
      </c>
      <c r="H179" s="95">
        <v>15.467620000000002</v>
      </c>
      <c r="I179" s="78" t="s">
        <v>447</v>
      </c>
      <c r="J179" s="92"/>
      <c r="K179" s="92"/>
      <c r="L179" s="93">
        <v>20.417258400000005</v>
      </c>
    </row>
    <row r="180" spans="1:12" ht="25.5" x14ac:dyDescent="0.25">
      <c r="A180" s="57" t="s">
        <v>448</v>
      </c>
      <c r="B180" s="90">
        <v>90587</v>
      </c>
      <c r="C180" s="73" t="s">
        <v>296</v>
      </c>
      <c r="D180" s="74" t="s">
        <v>100</v>
      </c>
      <c r="E180" s="75">
        <v>0.56000000000000005</v>
      </c>
      <c r="F180" s="75">
        <v>0.17899999999999999</v>
      </c>
      <c r="G180" s="76">
        <v>1</v>
      </c>
      <c r="H180" s="95">
        <v>14.27167</v>
      </c>
      <c r="I180" s="78" t="s">
        <v>449</v>
      </c>
      <c r="J180" s="92"/>
      <c r="K180" s="92"/>
      <c r="L180" s="93">
        <v>7.9921352000000008</v>
      </c>
    </row>
    <row r="181" spans="1:12" ht="38.25" x14ac:dyDescent="0.25">
      <c r="A181" s="57" t="s">
        <v>450</v>
      </c>
      <c r="B181" s="96">
        <v>101963</v>
      </c>
      <c r="C181" s="59" t="s">
        <v>451</v>
      </c>
      <c r="D181" s="60" t="s">
        <v>25</v>
      </c>
      <c r="E181" s="61">
        <v>223.86826000000005</v>
      </c>
      <c r="F181" s="62"/>
      <c r="G181" s="62"/>
      <c r="H181" s="71">
        <v>277.55</v>
      </c>
      <c r="I181" s="61" t="s">
        <v>452</v>
      </c>
      <c r="J181" s="61">
        <v>56085.293366115504</v>
      </c>
      <c r="K181" s="61">
        <v>6048.2228555844968</v>
      </c>
      <c r="L181" s="86">
        <v>62133.516221700003</v>
      </c>
    </row>
    <row r="182" spans="1:12" ht="38.25" x14ac:dyDescent="0.25">
      <c r="A182" s="57" t="s">
        <v>453</v>
      </c>
      <c r="B182" s="90">
        <v>3743</v>
      </c>
      <c r="C182" s="73" t="s">
        <v>454</v>
      </c>
      <c r="D182" s="74" t="s">
        <v>25</v>
      </c>
      <c r="E182" s="75">
        <v>77.59</v>
      </c>
      <c r="F182" s="75">
        <v>1</v>
      </c>
      <c r="G182" s="76">
        <v>1</v>
      </c>
      <c r="H182" s="77">
        <v>277.54499999999996</v>
      </c>
      <c r="I182" s="78" t="s">
        <v>455</v>
      </c>
      <c r="J182" s="78"/>
      <c r="K182" s="78"/>
      <c r="L182" s="87">
        <v>21534.716549999997</v>
      </c>
    </row>
    <row r="183" spans="1:12" ht="25.5" x14ac:dyDescent="0.25">
      <c r="A183" s="57" t="s">
        <v>456</v>
      </c>
      <c r="B183" s="90">
        <v>6193</v>
      </c>
      <c r="C183" s="73" t="s">
        <v>457</v>
      </c>
      <c r="D183" s="74" t="s">
        <v>39</v>
      </c>
      <c r="E183" s="75">
        <v>29.53</v>
      </c>
      <c r="F183" s="75">
        <v>1.87</v>
      </c>
      <c r="G183" s="76">
        <v>1</v>
      </c>
      <c r="H183" s="77">
        <v>519.00914999999998</v>
      </c>
      <c r="I183" s="78" t="s">
        <v>458</v>
      </c>
      <c r="J183" s="78"/>
      <c r="K183" s="78"/>
      <c r="L183" s="87">
        <v>15326.3401995</v>
      </c>
    </row>
    <row r="184" spans="1:12" ht="25.5" x14ac:dyDescent="0.25">
      <c r="A184" s="57" t="s">
        <v>459</v>
      </c>
      <c r="B184" s="90">
        <v>40304</v>
      </c>
      <c r="C184" s="73" t="s">
        <v>256</v>
      </c>
      <c r="D184" s="74" t="s">
        <v>49</v>
      </c>
      <c r="E184" s="75">
        <v>31.39</v>
      </c>
      <c r="F184" s="75">
        <v>0.04</v>
      </c>
      <c r="G184" s="76">
        <v>1</v>
      </c>
      <c r="H184" s="77">
        <v>11.101799999999999</v>
      </c>
      <c r="I184" s="78" t="s">
        <v>460</v>
      </c>
      <c r="J184" s="78"/>
      <c r="K184" s="78"/>
      <c r="L184" s="87">
        <v>348.485502</v>
      </c>
    </row>
    <row r="185" spans="1:12" ht="25.5" x14ac:dyDescent="0.25">
      <c r="A185" s="57" t="s">
        <v>461</v>
      </c>
      <c r="B185" s="90">
        <v>88262</v>
      </c>
      <c r="C185" s="73" t="s">
        <v>52</v>
      </c>
      <c r="D185" s="74" t="s">
        <v>29</v>
      </c>
      <c r="E185" s="75">
        <v>22.12</v>
      </c>
      <c r="F185" s="75">
        <v>0.501</v>
      </c>
      <c r="G185" s="76">
        <v>1</v>
      </c>
      <c r="H185" s="77">
        <v>139.05004499999998</v>
      </c>
      <c r="I185" s="78" t="s">
        <v>462</v>
      </c>
      <c r="J185" s="78"/>
      <c r="K185" s="78"/>
      <c r="L185" s="87">
        <v>3075.7869953999998</v>
      </c>
    </row>
    <row r="186" spans="1:12" ht="25.5" x14ac:dyDescent="0.25">
      <c r="A186" s="57" t="s">
        <v>463</v>
      </c>
      <c r="B186" s="90">
        <v>88316</v>
      </c>
      <c r="C186" s="73" t="s">
        <v>28</v>
      </c>
      <c r="D186" s="74" t="s">
        <v>29</v>
      </c>
      <c r="E186" s="75">
        <v>16.21</v>
      </c>
      <c r="F186" s="75">
        <v>0.35399999999999998</v>
      </c>
      <c r="G186" s="76">
        <v>1</v>
      </c>
      <c r="H186" s="77">
        <v>98.250929999999983</v>
      </c>
      <c r="I186" s="78" t="s">
        <v>464</v>
      </c>
      <c r="J186" s="78"/>
      <c r="K186" s="78"/>
      <c r="L186" s="87">
        <v>1592.6475752999997</v>
      </c>
    </row>
    <row r="187" spans="1:12" ht="25.5" x14ac:dyDescent="0.25">
      <c r="A187" s="57" t="s">
        <v>465</v>
      </c>
      <c r="B187" s="90">
        <v>92273</v>
      </c>
      <c r="C187" s="73" t="s">
        <v>466</v>
      </c>
      <c r="D187" s="74" t="s">
        <v>39</v>
      </c>
      <c r="E187" s="75">
        <v>14.84</v>
      </c>
      <c r="F187" s="75">
        <v>0.97</v>
      </c>
      <c r="G187" s="76">
        <v>1</v>
      </c>
      <c r="H187" s="77">
        <v>269.21864999999997</v>
      </c>
      <c r="I187" s="78" t="s">
        <v>467</v>
      </c>
      <c r="J187" s="78"/>
      <c r="K187" s="78"/>
      <c r="L187" s="87">
        <v>3995.2047659999994</v>
      </c>
    </row>
    <row r="188" spans="1:12" ht="25.5" x14ac:dyDescent="0.25">
      <c r="A188" s="57" t="s">
        <v>468</v>
      </c>
      <c r="B188" s="90">
        <v>92767</v>
      </c>
      <c r="C188" s="73" t="s">
        <v>469</v>
      </c>
      <c r="D188" s="74" t="s">
        <v>49</v>
      </c>
      <c r="E188" s="75">
        <v>16.18</v>
      </c>
      <c r="F188" s="75">
        <v>1.2110000000000001</v>
      </c>
      <c r="G188" s="76">
        <v>1</v>
      </c>
      <c r="H188" s="77">
        <v>336.10699499999998</v>
      </c>
      <c r="I188" s="78" t="s">
        <v>470</v>
      </c>
      <c r="J188" s="78"/>
      <c r="K188" s="78"/>
      <c r="L188" s="87">
        <v>5438.2111790999998</v>
      </c>
    </row>
    <row r="189" spans="1:12" ht="38.25" x14ac:dyDescent="0.25">
      <c r="A189" s="57" t="s">
        <v>471</v>
      </c>
      <c r="B189" s="90">
        <v>103674</v>
      </c>
      <c r="C189" s="73" t="s">
        <v>435</v>
      </c>
      <c r="D189" s="74" t="s">
        <v>58</v>
      </c>
      <c r="E189" s="75">
        <v>722.08</v>
      </c>
      <c r="F189" s="75">
        <v>5.3999999999999999E-2</v>
      </c>
      <c r="G189" s="76">
        <v>1</v>
      </c>
      <c r="H189" s="77">
        <v>14.987429999999998</v>
      </c>
      <c r="I189" s="78" t="s">
        <v>472</v>
      </c>
      <c r="J189" s="78"/>
      <c r="K189" s="78"/>
      <c r="L189" s="87">
        <v>10822.1234544</v>
      </c>
    </row>
    <row r="190" spans="1:12" x14ac:dyDescent="0.25">
      <c r="A190" s="57">
        <v>6</v>
      </c>
      <c r="B190" s="88"/>
      <c r="C190" s="66" t="s">
        <v>473</v>
      </c>
      <c r="D190" s="67"/>
      <c r="E190" s="68"/>
      <c r="F190" s="68"/>
      <c r="G190" s="68"/>
      <c r="H190" s="69"/>
      <c r="I190" s="69"/>
      <c r="J190" s="69"/>
      <c r="K190" s="69"/>
      <c r="L190" s="70">
        <v>461515.17173588008</v>
      </c>
    </row>
    <row r="191" spans="1:12" ht="38.25" x14ac:dyDescent="0.25">
      <c r="A191" s="57" t="s">
        <v>474</v>
      </c>
      <c r="B191" s="96">
        <v>103324</v>
      </c>
      <c r="C191" s="59" t="s">
        <v>475</v>
      </c>
      <c r="D191" s="60" t="s">
        <v>25</v>
      </c>
      <c r="E191" s="61">
        <v>71.720112</v>
      </c>
      <c r="F191" s="62"/>
      <c r="G191" s="62"/>
      <c r="H191" s="63">
        <v>3482.13</v>
      </c>
      <c r="I191" s="61" t="s">
        <v>476</v>
      </c>
      <c r="J191" s="61">
        <v>177029.11935135652</v>
      </c>
      <c r="K191" s="61">
        <v>72709.634247203503</v>
      </c>
      <c r="L191" s="64">
        <v>249738.75359856003</v>
      </c>
    </row>
    <row r="192" spans="1:12" ht="25.5" x14ac:dyDescent="0.25">
      <c r="A192" s="57" t="s">
        <v>477</v>
      </c>
      <c r="B192" s="90">
        <v>34547</v>
      </c>
      <c r="C192" s="73" t="s">
        <v>478</v>
      </c>
      <c r="D192" s="74" t="s">
        <v>39</v>
      </c>
      <c r="E192" s="75">
        <v>5.18</v>
      </c>
      <c r="F192" s="75">
        <v>0.42</v>
      </c>
      <c r="G192" s="76">
        <v>1</v>
      </c>
      <c r="H192" s="95">
        <v>1462.4946</v>
      </c>
      <c r="I192" s="78" t="s">
        <v>479</v>
      </c>
      <c r="J192" s="92"/>
      <c r="K192" s="92"/>
      <c r="L192" s="93">
        <v>7575.7220279999992</v>
      </c>
    </row>
    <row r="193" spans="1:12" ht="25.5" x14ac:dyDescent="0.25">
      <c r="A193" s="57" t="s">
        <v>480</v>
      </c>
      <c r="B193" s="90">
        <v>37395</v>
      </c>
      <c r="C193" s="73" t="s">
        <v>481</v>
      </c>
      <c r="D193" s="74" t="s">
        <v>482</v>
      </c>
      <c r="E193" s="75">
        <v>71.319999999999993</v>
      </c>
      <c r="F193" s="75">
        <v>0.01</v>
      </c>
      <c r="G193" s="76">
        <v>1</v>
      </c>
      <c r="H193" s="95">
        <v>34.821300000000001</v>
      </c>
      <c r="I193" s="78" t="s">
        <v>483</v>
      </c>
      <c r="J193" s="92"/>
      <c r="K193" s="92"/>
      <c r="L193" s="93">
        <v>2483.4551159999996</v>
      </c>
    </row>
    <row r="194" spans="1:12" ht="25.5" x14ac:dyDescent="0.25">
      <c r="A194" s="57" t="s">
        <v>484</v>
      </c>
      <c r="B194" s="90">
        <v>37593</v>
      </c>
      <c r="C194" s="73" t="s">
        <v>485</v>
      </c>
      <c r="D194" s="74" t="s">
        <v>62</v>
      </c>
      <c r="E194" s="75">
        <v>2.66</v>
      </c>
      <c r="F194" s="75">
        <v>13.6</v>
      </c>
      <c r="G194" s="76">
        <v>1</v>
      </c>
      <c r="H194" s="95">
        <v>47356.968000000001</v>
      </c>
      <c r="I194" s="78" t="s">
        <v>486</v>
      </c>
      <c r="J194" s="92"/>
      <c r="K194" s="92"/>
      <c r="L194" s="93">
        <v>125969.53488000001</v>
      </c>
    </row>
    <row r="195" spans="1:12" ht="38.25" x14ac:dyDescent="0.25">
      <c r="A195" s="57" t="s">
        <v>487</v>
      </c>
      <c r="B195" s="90">
        <v>87292</v>
      </c>
      <c r="C195" s="73" t="s">
        <v>488</v>
      </c>
      <c r="D195" s="74" t="s">
        <v>58</v>
      </c>
      <c r="E195" s="75">
        <v>546.34</v>
      </c>
      <c r="F195" s="75">
        <v>1.18E-2</v>
      </c>
      <c r="G195" s="76">
        <v>1</v>
      </c>
      <c r="H195" s="95">
        <v>41.089134000000001</v>
      </c>
      <c r="I195" s="78" t="s">
        <v>489</v>
      </c>
      <c r="J195" s="92"/>
      <c r="K195" s="92"/>
      <c r="L195" s="93">
        <v>22448.637469560003</v>
      </c>
    </row>
    <row r="196" spans="1:12" ht="25.5" x14ac:dyDescent="0.25">
      <c r="A196" s="57" t="s">
        <v>490</v>
      </c>
      <c r="B196" s="90">
        <v>88309</v>
      </c>
      <c r="C196" s="73" t="s">
        <v>225</v>
      </c>
      <c r="D196" s="74" t="s">
        <v>29</v>
      </c>
      <c r="E196" s="75">
        <v>22.37</v>
      </c>
      <c r="F196" s="75">
        <v>0.86</v>
      </c>
      <c r="G196" s="76">
        <v>1</v>
      </c>
      <c r="H196" s="95">
        <v>2994.6318000000001</v>
      </c>
      <c r="I196" s="78" t="s">
        <v>491</v>
      </c>
      <c r="J196" s="92"/>
      <c r="K196" s="92"/>
      <c r="L196" s="93">
        <v>66989.913366000008</v>
      </c>
    </row>
    <row r="197" spans="1:12" ht="25.5" x14ac:dyDescent="0.25">
      <c r="A197" s="57" t="s">
        <v>492</v>
      </c>
      <c r="B197" s="90">
        <v>88316</v>
      </c>
      <c r="C197" s="73" t="s">
        <v>28</v>
      </c>
      <c r="D197" s="74" t="s">
        <v>29</v>
      </c>
      <c r="E197" s="75">
        <v>16.21</v>
      </c>
      <c r="F197" s="75">
        <v>0.43</v>
      </c>
      <c r="G197" s="76">
        <v>1</v>
      </c>
      <c r="H197" s="95">
        <v>1497.3159000000001</v>
      </c>
      <c r="I197" s="78" t="s">
        <v>493</v>
      </c>
      <c r="J197" s="92"/>
      <c r="K197" s="92"/>
      <c r="L197" s="93">
        <v>24271.490739000001</v>
      </c>
    </row>
    <row r="198" spans="1:12" ht="25.5" x14ac:dyDescent="0.25">
      <c r="A198" s="57" t="s">
        <v>494</v>
      </c>
      <c r="B198" s="58">
        <v>93187</v>
      </c>
      <c r="C198" s="59" t="s">
        <v>495</v>
      </c>
      <c r="D198" s="60" t="s">
        <v>39</v>
      </c>
      <c r="E198" s="61">
        <v>128.57746000000003</v>
      </c>
      <c r="F198" s="62"/>
      <c r="G198" s="62"/>
      <c r="H198" s="71">
        <v>66.2</v>
      </c>
      <c r="I198" s="61" t="s">
        <v>496</v>
      </c>
      <c r="J198" s="61">
        <v>7298.5103211850364</v>
      </c>
      <c r="K198" s="61">
        <v>1213.3175308149653</v>
      </c>
      <c r="L198" s="86">
        <v>8511.8278520000022</v>
      </c>
    </row>
    <row r="199" spans="1:12" ht="24" x14ac:dyDescent="0.25">
      <c r="A199" s="57" t="s">
        <v>497</v>
      </c>
      <c r="B199" s="90">
        <v>2692</v>
      </c>
      <c r="C199" s="73" t="s">
        <v>241</v>
      </c>
      <c r="D199" s="74" t="s">
        <v>118</v>
      </c>
      <c r="E199" s="75">
        <v>5.92</v>
      </c>
      <c r="F199" s="75">
        <v>7.0000000000000001E-3</v>
      </c>
      <c r="G199" s="76">
        <v>1</v>
      </c>
      <c r="H199" s="77">
        <v>0.46340000000000003</v>
      </c>
      <c r="I199" s="78" t="s">
        <v>498</v>
      </c>
      <c r="J199" s="78"/>
      <c r="K199" s="78"/>
      <c r="L199" s="87">
        <v>2.743328</v>
      </c>
    </row>
    <row r="200" spans="1:12" ht="24" x14ac:dyDescent="0.25">
      <c r="A200" s="57" t="s">
        <v>499</v>
      </c>
      <c r="B200" s="90">
        <v>4491</v>
      </c>
      <c r="C200" s="73" t="s">
        <v>244</v>
      </c>
      <c r="D200" s="74" t="s">
        <v>39</v>
      </c>
      <c r="E200" s="75">
        <v>8.39</v>
      </c>
      <c r="F200" s="75">
        <v>0.22</v>
      </c>
      <c r="G200" s="76">
        <v>1</v>
      </c>
      <c r="H200" s="77">
        <v>14.564</v>
      </c>
      <c r="I200" s="78" t="s">
        <v>500</v>
      </c>
      <c r="J200" s="78"/>
      <c r="K200" s="78"/>
      <c r="L200" s="87">
        <v>122.19196000000001</v>
      </c>
    </row>
    <row r="201" spans="1:12" ht="24" x14ac:dyDescent="0.25">
      <c r="A201" s="57" t="s">
        <v>501</v>
      </c>
      <c r="B201" s="90">
        <v>39017</v>
      </c>
      <c r="C201" s="73" t="s">
        <v>270</v>
      </c>
      <c r="D201" s="74" t="s">
        <v>62</v>
      </c>
      <c r="E201" s="75">
        <v>0.2</v>
      </c>
      <c r="F201" s="75">
        <v>6</v>
      </c>
      <c r="G201" s="76">
        <v>1</v>
      </c>
      <c r="H201" s="77">
        <v>397.20000000000005</v>
      </c>
      <c r="I201" s="78" t="s">
        <v>502</v>
      </c>
      <c r="J201" s="78"/>
      <c r="K201" s="78"/>
      <c r="L201" s="87">
        <v>79.440000000000012</v>
      </c>
    </row>
    <row r="202" spans="1:12" x14ac:dyDescent="0.25">
      <c r="A202" s="57" t="s">
        <v>503</v>
      </c>
      <c r="B202" s="90">
        <v>88309</v>
      </c>
      <c r="C202" s="73" t="s">
        <v>225</v>
      </c>
      <c r="D202" s="74" t="s">
        <v>29</v>
      </c>
      <c r="E202" s="75">
        <v>22.37</v>
      </c>
      <c r="F202" s="75">
        <v>0.36</v>
      </c>
      <c r="G202" s="76">
        <v>1</v>
      </c>
      <c r="H202" s="77">
        <v>23.832000000000001</v>
      </c>
      <c r="I202" s="78" t="s">
        <v>504</v>
      </c>
      <c r="J202" s="78"/>
      <c r="K202" s="78"/>
      <c r="L202" s="87">
        <v>533.12184000000002</v>
      </c>
    </row>
    <row r="203" spans="1:12" x14ac:dyDescent="0.25">
      <c r="A203" s="57" t="s">
        <v>505</v>
      </c>
      <c r="B203" s="90">
        <v>88316</v>
      </c>
      <c r="C203" s="73" t="s">
        <v>28</v>
      </c>
      <c r="D203" s="74" t="s">
        <v>29</v>
      </c>
      <c r="E203" s="75">
        <v>16.21</v>
      </c>
      <c r="F203" s="75">
        <v>0.18</v>
      </c>
      <c r="G203" s="76">
        <v>1</v>
      </c>
      <c r="H203" s="77">
        <v>11.916</v>
      </c>
      <c r="I203" s="78" t="s">
        <v>506</v>
      </c>
      <c r="J203" s="78"/>
      <c r="K203" s="78"/>
      <c r="L203" s="87">
        <v>193.15836000000002</v>
      </c>
    </row>
    <row r="204" spans="1:12" ht="25.5" x14ac:dyDescent="0.25">
      <c r="A204" s="57" t="s">
        <v>507</v>
      </c>
      <c r="B204" s="90">
        <v>92270</v>
      </c>
      <c r="C204" s="73" t="s">
        <v>508</v>
      </c>
      <c r="D204" s="74" t="s">
        <v>25</v>
      </c>
      <c r="E204" s="75">
        <v>234.83</v>
      </c>
      <c r="F204" s="75">
        <v>0.4</v>
      </c>
      <c r="G204" s="76">
        <v>1</v>
      </c>
      <c r="H204" s="77">
        <v>26.480000000000004</v>
      </c>
      <c r="I204" s="78" t="s">
        <v>509</v>
      </c>
      <c r="J204" s="78"/>
      <c r="K204" s="78"/>
      <c r="L204" s="87">
        <v>6218.2984000000015</v>
      </c>
    </row>
    <row r="205" spans="1:12" ht="25.5" x14ac:dyDescent="0.25">
      <c r="A205" s="57" t="s">
        <v>510</v>
      </c>
      <c r="B205" s="90">
        <v>92802</v>
      </c>
      <c r="C205" s="73" t="s">
        <v>414</v>
      </c>
      <c r="D205" s="74" t="s">
        <v>49</v>
      </c>
      <c r="E205" s="75">
        <v>12.11</v>
      </c>
      <c r="F205" s="75">
        <v>0.79</v>
      </c>
      <c r="G205" s="76">
        <v>1</v>
      </c>
      <c r="H205" s="77">
        <v>52.298000000000002</v>
      </c>
      <c r="I205" s="78" t="s">
        <v>511</v>
      </c>
      <c r="J205" s="78"/>
      <c r="K205" s="78"/>
      <c r="L205" s="87">
        <v>633.32877999999994</v>
      </c>
    </row>
    <row r="206" spans="1:12" ht="36" x14ac:dyDescent="0.25">
      <c r="A206" s="57" t="s">
        <v>512</v>
      </c>
      <c r="B206" s="90">
        <v>94970</v>
      </c>
      <c r="C206" s="73" t="s">
        <v>513</v>
      </c>
      <c r="D206" s="74" t="s">
        <v>58</v>
      </c>
      <c r="E206" s="75">
        <v>459.18</v>
      </c>
      <c r="F206" s="75">
        <v>2.4E-2</v>
      </c>
      <c r="G206" s="76">
        <v>1</v>
      </c>
      <c r="H206" s="77">
        <v>1.5888000000000002</v>
      </c>
      <c r="I206" s="78" t="s">
        <v>514</v>
      </c>
      <c r="J206" s="78"/>
      <c r="K206" s="78"/>
      <c r="L206" s="87">
        <v>729.54518400000006</v>
      </c>
    </row>
    <row r="207" spans="1:12" ht="25.5" x14ac:dyDescent="0.25">
      <c r="A207" s="57" t="s">
        <v>515</v>
      </c>
      <c r="B207" s="58">
        <v>93195</v>
      </c>
      <c r="C207" s="59" t="s">
        <v>516</v>
      </c>
      <c r="D207" s="60" t="s">
        <v>39</v>
      </c>
      <c r="E207" s="61">
        <v>72.173316</v>
      </c>
      <c r="F207" s="62"/>
      <c r="G207" s="62"/>
      <c r="H207" s="71">
        <v>66.2</v>
      </c>
      <c r="I207" s="61" t="s">
        <v>496</v>
      </c>
      <c r="J207" s="61">
        <v>4226.6830848367199</v>
      </c>
      <c r="K207" s="61">
        <v>551.19043436328013</v>
      </c>
      <c r="L207" s="86">
        <v>4777.8735192000004</v>
      </c>
    </row>
    <row r="208" spans="1:12" ht="24" x14ac:dyDescent="0.25">
      <c r="A208" s="57" t="s">
        <v>517</v>
      </c>
      <c r="B208" s="90">
        <v>2692</v>
      </c>
      <c r="C208" s="73" t="s">
        <v>241</v>
      </c>
      <c r="D208" s="74" t="s">
        <v>118</v>
      </c>
      <c r="E208" s="75">
        <v>5.92</v>
      </c>
      <c r="F208" s="75">
        <v>7.0000000000000001E-3</v>
      </c>
      <c r="G208" s="76">
        <v>1</v>
      </c>
      <c r="H208" s="77">
        <v>0.46340000000000003</v>
      </c>
      <c r="I208" s="78" t="s">
        <v>498</v>
      </c>
      <c r="J208" s="78"/>
      <c r="K208" s="78"/>
      <c r="L208" s="87">
        <v>2.743328</v>
      </c>
    </row>
    <row r="209" spans="1:12" ht="24" x14ac:dyDescent="0.25">
      <c r="A209" s="57" t="s">
        <v>518</v>
      </c>
      <c r="B209" s="90">
        <v>39017</v>
      </c>
      <c r="C209" s="73" t="s">
        <v>270</v>
      </c>
      <c r="D209" s="74" t="s">
        <v>62</v>
      </c>
      <c r="E209" s="75">
        <v>0.2</v>
      </c>
      <c r="F209" s="75">
        <v>6</v>
      </c>
      <c r="G209" s="76">
        <v>1</v>
      </c>
      <c r="H209" s="77">
        <v>397.20000000000005</v>
      </c>
      <c r="I209" s="78" t="s">
        <v>502</v>
      </c>
      <c r="J209" s="78"/>
      <c r="K209" s="78"/>
      <c r="L209" s="87">
        <v>79.440000000000012</v>
      </c>
    </row>
    <row r="210" spans="1:12" ht="38.25" x14ac:dyDescent="0.25">
      <c r="A210" s="57" t="s">
        <v>519</v>
      </c>
      <c r="B210" s="90">
        <v>87294</v>
      </c>
      <c r="C210" s="73" t="s">
        <v>520</v>
      </c>
      <c r="D210" s="74" t="s">
        <v>58</v>
      </c>
      <c r="E210" s="75">
        <v>517.14</v>
      </c>
      <c r="F210" s="75">
        <v>1.9E-3</v>
      </c>
      <c r="G210" s="76">
        <v>1</v>
      </c>
      <c r="H210" s="77">
        <v>0.12578</v>
      </c>
      <c r="I210" s="78" t="s">
        <v>521</v>
      </c>
      <c r="J210" s="78"/>
      <c r="K210" s="78"/>
      <c r="L210" s="87">
        <v>65.045869199999999</v>
      </c>
    </row>
    <row r="211" spans="1:12" x14ac:dyDescent="0.25">
      <c r="A211" s="57" t="s">
        <v>522</v>
      </c>
      <c r="B211" s="90">
        <v>88309</v>
      </c>
      <c r="C211" s="73" t="s">
        <v>225</v>
      </c>
      <c r="D211" s="74" t="s">
        <v>29</v>
      </c>
      <c r="E211" s="75">
        <v>22.37</v>
      </c>
      <c r="F211" s="75">
        <v>6.8000000000000005E-2</v>
      </c>
      <c r="G211" s="76">
        <v>1</v>
      </c>
      <c r="H211" s="77">
        <v>4.5016000000000007</v>
      </c>
      <c r="I211" s="78" t="s">
        <v>523</v>
      </c>
      <c r="J211" s="78"/>
      <c r="K211" s="78"/>
      <c r="L211" s="87">
        <v>100.70079200000002</v>
      </c>
    </row>
    <row r="212" spans="1:12" x14ac:dyDescent="0.25">
      <c r="A212" s="57" t="s">
        <v>524</v>
      </c>
      <c r="B212" s="90">
        <v>88316</v>
      </c>
      <c r="C212" s="73" t="s">
        <v>28</v>
      </c>
      <c r="D212" s="74" t="s">
        <v>29</v>
      </c>
      <c r="E212" s="75">
        <v>16.21</v>
      </c>
      <c r="F212" s="75">
        <v>9.4E-2</v>
      </c>
      <c r="G212" s="76">
        <v>1</v>
      </c>
      <c r="H212" s="77">
        <v>6.2228000000000003</v>
      </c>
      <c r="I212" s="78" t="s">
        <v>525</v>
      </c>
      <c r="J212" s="78"/>
      <c r="K212" s="78"/>
      <c r="L212" s="87">
        <v>100.87158800000002</v>
      </c>
    </row>
    <row r="213" spans="1:12" ht="38.25" x14ac:dyDescent="0.25">
      <c r="A213" s="57" t="s">
        <v>526</v>
      </c>
      <c r="B213" s="90">
        <v>92270</v>
      </c>
      <c r="C213" s="73" t="s">
        <v>508</v>
      </c>
      <c r="D213" s="74" t="s">
        <v>25</v>
      </c>
      <c r="E213" s="75">
        <v>234.83</v>
      </c>
      <c r="F213" s="75">
        <v>0.21299999999999999</v>
      </c>
      <c r="G213" s="76">
        <v>1</v>
      </c>
      <c r="H213" s="77">
        <v>14.1006</v>
      </c>
      <c r="I213" s="78" t="s">
        <v>527</v>
      </c>
      <c r="J213" s="78"/>
      <c r="K213" s="78"/>
      <c r="L213" s="87">
        <v>3311.2438980000002</v>
      </c>
    </row>
    <row r="214" spans="1:12" ht="25.5" x14ac:dyDescent="0.25">
      <c r="A214" s="57" t="s">
        <v>528</v>
      </c>
      <c r="B214" s="90">
        <v>92801</v>
      </c>
      <c r="C214" s="73" t="s">
        <v>529</v>
      </c>
      <c r="D214" s="74" t="s">
        <v>49</v>
      </c>
      <c r="E214" s="75">
        <v>11.97</v>
      </c>
      <c r="F214" s="75">
        <v>0.49</v>
      </c>
      <c r="G214" s="76">
        <v>1</v>
      </c>
      <c r="H214" s="77">
        <v>32.438000000000002</v>
      </c>
      <c r="I214" s="78" t="s">
        <v>530</v>
      </c>
      <c r="J214" s="78"/>
      <c r="K214" s="78"/>
      <c r="L214" s="87">
        <v>388.28286000000003</v>
      </c>
    </row>
    <row r="215" spans="1:12" ht="36" x14ac:dyDescent="0.25">
      <c r="A215" s="57" t="s">
        <v>531</v>
      </c>
      <c r="B215" s="90">
        <v>94970</v>
      </c>
      <c r="C215" s="73" t="s">
        <v>513</v>
      </c>
      <c r="D215" s="74" t="s">
        <v>58</v>
      </c>
      <c r="E215" s="75">
        <v>459.18</v>
      </c>
      <c r="F215" s="75">
        <v>2.4E-2</v>
      </c>
      <c r="G215" s="76">
        <v>1</v>
      </c>
      <c r="H215" s="77">
        <v>1.5888000000000002</v>
      </c>
      <c r="I215" s="78" t="s">
        <v>514</v>
      </c>
      <c r="J215" s="78"/>
      <c r="K215" s="78"/>
      <c r="L215" s="87">
        <v>729.54518400000006</v>
      </c>
    </row>
    <row r="216" spans="1:12" ht="38.25" x14ac:dyDescent="0.25">
      <c r="A216" s="57" t="s">
        <v>532</v>
      </c>
      <c r="B216" s="96">
        <v>87879</v>
      </c>
      <c r="C216" s="59" t="s">
        <v>533</v>
      </c>
      <c r="D216" s="60" t="s">
        <v>25</v>
      </c>
      <c r="E216" s="61">
        <v>3.8664499999999999</v>
      </c>
      <c r="F216" s="62"/>
      <c r="G216" s="62"/>
      <c r="H216" s="63">
        <v>6964.26</v>
      </c>
      <c r="I216" s="61" t="s">
        <v>534</v>
      </c>
      <c r="J216" s="61">
        <v>14576.462696967308</v>
      </c>
      <c r="K216" s="61">
        <v>12350.500380032692</v>
      </c>
      <c r="L216" s="64">
        <v>26926.963077</v>
      </c>
    </row>
    <row r="217" spans="1:12" ht="38.25" x14ac:dyDescent="0.25">
      <c r="A217" s="57" t="s">
        <v>535</v>
      </c>
      <c r="B217" s="90">
        <v>87313</v>
      </c>
      <c r="C217" s="73" t="s">
        <v>536</v>
      </c>
      <c r="D217" s="74" t="s">
        <v>58</v>
      </c>
      <c r="E217" s="75">
        <v>521.54</v>
      </c>
      <c r="F217" s="75">
        <v>3.7000000000000002E-3</v>
      </c>
      <c r="G217" s="76">
        <v>1</v>
      </c>
      <c r="H217" s="95">
        <v>25.767762000000001</v>
      </c>
      <c r="I217" s="78" t="s">
        <v>537</v>
      </c>
      <c r="J217" s="92"/>
      <c r="K217" s="92"/>
      <c r="L217" s="93">
        <v>13438.918593479999</v>
      </c>
    </row>
    <row r="218" spans="1:12" ht="25.5" x14ac:dyDescent="0.25">
      <c r="A218" s="57" t="s">
        <v>538</v>
      </c>
      <c r="B218" s="90">
        <v>88309</v>
      </c>
      <c r="C218" s="73" t="s">
        <v>225</v>
      </c>
      <c r="D218" s="74" t="s">
        <v>29</v>
      </c>
      <c r="E218" s="75">
        <v>22.37</v>
      </c>
      <c r="F218" s="75">
        <v>6.8099999999999994E-2</v>
      </c>
      <c r="G218" s="76">
        <v>1</v>
      </c>
      <c r="H218" s="95">
        <v>474.26610599999998</v>
      </c>
      <c r="I218" s="78" t="s">
        <v>539</v>
      </c>
      <c r="J218" s="92"/>
      <c r="K218" s="92"/>
      <c r="L218" s="93">
        <v>10609.33279122</v>
      </c>
    </row>
    <row r="219" spans="1:12" ht="25.5" x14ac:dyDescent="0.25">
      <c r="A219" s="57" t="s">
        <v>540</v>
      </c>
      <c r="B219" s="90">
        <v>88316</v>
      </c>
      <c r="C219" s="73" t="s">
        <v>28</v>
      </c>
      <c r="D219" s="74" t="s">
        <v>29</v>
      </c>
      <c r="E219" s="75">
        <v>16.21</v>
      </c>
      <c r="F219" s="75">
        <v>2.5499999999999998E-2</v>
      </c>
      <c r="G219" s="76">
        <v>1</v>
      </c>
      <c r="H219" s="95">
        <v>177.58862999999999</v>
      </c>
      <c r="I219" s="78" t="s">
        <v>541</v>
      </c>
      <c r="J219" s="92"/>
      <c r="K219" s="92"/>
      <c r="L219" s="93">
        <v>2878.7116922999999</v>
      </c>
    </row>
    <row r="220" spans="1:12" ht="63.75" x14ac:dyDescent="0.25">
      <c r="A220" s="57" t="s">
        <v>542</v>
      </c>
      <c r="B220" s="96">
        <v>87545</v>
      </c>
      <c r="C220" s="59" t="s">
        <v>543</v>
      </c>
      <c r="D220" s="60" t="s">
        <v>25</v>
      </c>
      <c r="E220" s="61">
        <v>24.634312000000005</v>
      </c>
      <c r="F220" s="62"/>
      <c r="G220" s="62"/>
      <c r="H220" s="63">
        <v>6964.26</v>
      </c>
      <c r="I220" s="61" t="s">
        <v>534</v>
      </c>
      <c r="J220" s="61">
        <v>90574.590582838486</v>
      </c>
      <c r="K220" s="61">
        <v>80985.163106281572</v>
      </c>
      <c r="L220" s="64">
        <v>171559.75368912003</v>
      </c>
    </row>
    <row r="221" spans="1:12" ht="38.25" x14ac:dyDescent="0.25">
      <c r="A221" s="57" t="s">
        <v>544</v>
      </c>
      <c r="B221" s="90">
        <v>87292</v>
      </c>
      <c r="C221" s="73" t="s">
        <v>488</v>
      </c>
      <c r="D221" s="74" t="s">
        <v>58</v>
      </c>
      <c r="E221" s="75">
        <v>546.34</v>
      </c>
      <c r="F221" s="75">
        <v>2.1299999999999999E-2</v>
      </c>
      <c r="G221" s="76">
        <v>1</v>
      </c>
      <c r="H221" s="95">
        <v>148.33873800000001</v>
      </c>
      <c r="I221" s="78" t="s">
        <v>545</v>
      </c>
      <c r="J221" s="92"/>
      <c r="K221" s="92"/>
      <c r="L221" s="93">
        <v>81043.386118920011</v>
      </c>
    </row>
    <row r="222" spans="1:12" ht="25.5" x14ac:dyDescent="0.25">
      <c r="A222" s="57" t="s">
        <v>546</v>
      </c>
      <c r="B222" s="90">
        <v>88309</v>
      </c>
      <c r="C222" s="73" t="s">
        <v>225</v>
      </c>
      <c r="D222" s="74" t="s">
        <v>29</v>
      </c>
      <c r="E222" s="75">
        <v>22.37</v>
      </c>
      <c r="F222" s="75">
        <v>0.46</v>
      </c>
      <c r="G222" s="76">
        <v>1</v>
      </c>
      <c r="H222" s="95">
        <v>3203.5596</v>
      </c>
      <c r="I222" s="78" t="s">
        <v>547</v>
      </c>
      <c r="J222" s="92"/>
      <c r="K222" s="92"/>
      <c r="L222" s="93">
        <v>71663.62825200001</v>
      </c>
    </row>
    <row r="223" spans="1:12" ht="25.5" x14ac:dyDescent="0.25">
      <c r="A223" s="57" t="s">
        <v>548</v>
      </c>
      <c r="B223" s="90">
        <v>88316</v>
      </c>
      <c r="C223" s="73" t="s">
        <v>28</v>
      </c>
      <c r="D223" s="74" t="s">
        <v>29</v>
      </c>
      <c r="E223" s="75">
        <v>16.21</v>
      </c>
      <c r="F223" s="75">
        <v>0.16700000000000001</v>
      </c>
      <c r="G223" s="76">
        <v>1</v>
      </c>
      <c r="H223" s="95">
        <v>1163.03142</v>
      </c>
      <c r="I223" s="78" t="s">
        <v>549</v>
      </c>
      <c r="J223" s="92"/>
      <c r="K223" s="92"/>
      <c r="L223" s="93">
        <v>18852.739318200001</v>
      </c>
    </row>
    <row r="224" spans="1:12" x14ac:dyDescent="0.25">
      <c r="A224" s="57">
        <v>7</v>
      </c>
      <c r="B224" s="65"/>
      <c r="C224" s="66" t="s">
        <v>550</v>
      </c>
      <c r="D224" s="67"/>
      <c r="E224" s="68"/>
      <c r="F224" s="68"/>
      <c r="G224" s="69"/>
      <c r="H224" s="69"/>
      <c r="I224" s="69"/>
      <c r="J224" s="69"/>
      <c r="K224" s="97"/>
      <c r="L224" s="98">
        <v>69397.809877000007</v>
      </c>
    </row>
    <row r="225" spans="1:12" ht="25.5" x14ac:dyDescent="0.25">
      <c r="A225" s="57" t="s">
        <v>551</v>
      </c>
      <c r="B225" s="58">
        <v>96110</v>
      </c>
      <c r="C225" s="59" t="s">
        <v>552</v>
      </c>
      <c r="D225" s="60" t="s">
        <v>25</v>
      </c>
      <c r="E225" s="61">
        <v>68.649530000000013</v>
      </c>
      <c r="F225" s="62"/>
      <c r="G225" s="62"/>
      <c r="H225" s="71">
        <v>1010.9</v>
      </c>
      <c r="I225" s="61" t="s">
        <v>553</v>
      </c>
      <c r="J225" s="61">
        <v>55269.096439762077</v>
      </c>
      <c r="K225" s="61">
        <v>14128.713437237926</v>
      </c>
      <c r="L225" s="86">
        <v>69397.809877000007</v>
      </c>
    </row>
    <row r="226" spans="1:12" ht="38.25" x14ac:dyDescent="0.25">
      <c r="A226" s="57" t="s">
        <v>554</v>
      </c>
      <c r="B226" s="90">
        <v>39413</v>
      </c>
      <c r="C226" s="73" t="s">
        <v>555</v>
      </c>
      <c r="D226" s="74" t="s">
        <v>25</v>
      </c>
      <c r="E226" s="75">
        <v>20.65</v>
      </c>
      <c r="F226" s="75">
        <v>1.0665</v>
      </c>
      <c r="G226" s="76">
        <v>1</v>
      </c>
      <c r="H226" s="77">
        <v>1078.1248499999999</v>
      </c>
      <c r="I226" s="78" t="s">
        <v>556</v>
      </c>
      <c r="J226" s="78"/>
      <c r="K226" s="78"/>
      <c r="L226" s="87">
        <v>22263.278152499995</v>
      </c>
    </row>
    <row r="227" spans="1:12" ht="25.5" x14ac:dyDescent="0.25">
      <c r="A227" s="57" t="s">
        <v>557</v>
      </c>
      <c r="B227" s="90">
        <v>39427</v>
      </c>
      <c r="C227" s="73" t="s">
        <v>558</v>
      </c>
      <c r="D227" s="74" t="s">
        <v>39</v>
      </c>
      <c r="E227" s="75">
        <v>5.72</v>
      </c>
      <c r="F227" s="75">
        <v>2.4</v>
      </c>
      <c r="G227" s="76">
        <v>1</v>
      </c>
      <c r="H227" s="77">
        <v>2426.16</v>
      </c>
      <c r="I227" s="78" t="s">
        <v>559</v>
      </c>
      <c r="J227" s="78"/>
      <c r="K227" s="78"/>
      <c r="L227" s="87">
        <v>13877.635199999999</v>
      </c>
    </row>
    <row r="228" spans="1:12" ht="36" x14ac:dyDescent="0.25">
      <c r="A228" s="57" t="s">
        <v>560</v>
      </c>
      <c r="B228" s="90">
        <v>39430</v>
      </c>
      <c r="C228" s="73" t="s">
        <v>561</v>
      </c>
      <c r="D228" s="74" t="s">
        <v>62</v>
      </c>
      <c r="E228" s="75">
        <v>2.15</v>
      </c>
      <c r="F228" s="75">
        <v>2.2122000000000002</v>
      </c>
      <c r="G228" s="76">
        <v>1</v>
      </c>
      <c r="H228" s="77">
        <v>2236.3129800000002</v>
      </c>
      <c r="I228" s="78" t="s">
        <v>562</v>
      </c>
      <c r="J228" s="78"/>
      <c r="K228" s="78"/>
      <c r="L228" s="87">
        <v>4808.0729069999998</v>
      </c>
    </row>
    <row r="229" spans="1:12" ht="25.5" x14ac:dyDescent="0.25">
      <c r="A229" s="57" t="s">
        <v>563</v>
      </c>
      <c r="B229" s="90">
        <v>39432</v>
      </c>
      <c r="C229" s="73" t="s">
        <v>564</v>
      </c>
      <c r="D229" s="74" t="s">
        <v>39</v>
      </c>
      <c r="E229" s="75">
        <v>2.86</v>
      </c>
      <c r="F229" s="75">
        <v>1.4403999999999999</v>
      </c>
      <c r="G229" s="76">
        <v>1</v>
      </c>
      <c r="H229" s="77">
        <v>1456.1003599999999</v>
      </c>
      <c r="I229" s="78" t="s">
        <v>565</v>
      </c>
      <c r="J229" s="78"/>
      <c r="K229" s="78"/>
      <c r="L229" s="87">
        <v>4164.4470296</v>
      </c>
    </row>
    <row r="230" spans="1:12" ht="36" x14ac:dyDescent="0.25">
      <c r="A230" s="57" t="s">
        <v>566</v>
      </c>
      <c r="B230" s="90">
        <v>39434</v>
      </c>
      <c r="C230" s="73" t="s">
        <v>567</v>
      </c>
      <c r="D230" s="74" t="s">
        <v>49</v>
      </c>
      <c r="E230" s="75">
        <v>3.58</v>
      </c>
      <c r="F230" s="75">
        <v>0.5202</v>
      </c>
      <c r="G230" s="76">
        <v>1</v>
      </c>
      <c r="H230" s="77">
        <v>525.87018</v>
      </c>
      <c r="I230" s="78" t="s">
        <v>568</v>
      </c>
      <c r="J230" s="78"/>
      <c r="K230" s="78"/>
      <c r="L230" s="87">
        <v>1882.6152444000002</v>
      </c>
    </row>
    <row r="231" spans="1:12" ht="25.5" x14ac:dyDescent="0.25">
      <c r="A231" s="57" t="s">
        <v>569</v>
      </c>
      <c r="B231" s="90">
        <v>39435</v>
      </c>
      <c r="C231" s="73" t="s">
        <v>570</v>
      </c>
      <c r="D231" s="74" t="s">
        <v>62</v>
      </c>
      <c r="E231" s="75">
        <v>0.16</v>
      </c>
      <c r="F231" s="75">
        <v>7.9740000000000002</v>
      </c>
      <c r="G231" s="76">
        <v>1</v>
      </c>
      <c r="H231" s="77">
        <v>8060.9166000000005</v>
      </c>
      <c r="I231" s="78" t="s">
        <v>571</v>
      </c>
      <c r="J231" s="78"/>
      <c r="K231" s="78"/>
      <c r="L231" s="87">
        <v>1289.746656</v>
      </c>
    </row>
    <row r="232" spans="1:12" ht="25.5" x14ac:dyDescent="0.25">
      <c r="A232" s="57" t="s">
        <v>572</v>
      </c>
      <c r="B232" s="90">
        <v>40547</v>
      </c>
      <c r="C232" s="73" t="s">
        <v>573</v>
      </c>
      <c r="D232" s="74" t="s">
        <v>482</v>
      </c>
      <c r="E232" s="75">
        <v>42.29</v>
      </c>
      <c r="F232" s="75">
        <v>2.2100000000000002E-2</v>
      </c>
      <c r="G232" s="76">
        <v>1</v>
      </c>
      <c r="H232" s="77">
        <v>22.340890000000002</v>
      </c>
      <c r="I232" s="78" t="s">
        <v>574</v>
      </c>
      <c r="J232" s="78"/>
      <c r="K232" s="78"/>
      <c r="L232" s="87">
        <v>944.7962381000001</v>
      </c>
    </row>
    <row r="233" spans="1:12" ht="25.5" x14ac:dyDescent="0.25">
      <c r="A233" s="57" t="s">
        <v>575</v>
      </c>
      <c r="B233" s="90">
        <v>43131</v>
      </c>
      <c r="C233" s="73" t="s">
        <v>576</v>
      </c>
      <c r="D233" s="74" t="s">
        <v>49</v>
      </c>
      <c r="E233" s="75">
        <v>29.04</v>
      </c>
      <c r="F233" s="75">
        <v>7.1099999999999997E-2</v>
      </c>
      <c r="G233" s="76">
        <v>1</v>
      </c>
      <c r="H233" s="77">
        <v>71.874989999999997</v>
      </c>
      <c r="I233" s="78" t="s">
        <v>577</v>
      </c>
      <c r="J233" s="78"/>
      <c r="K233" s="78"/>
      <c r="L233" s="87">
        <v>2087.2497095999997</v>
      </c>
    </row>
    <row r="234" spans="1:12" ht="25.5" x14ac:dyDescent="0.25">
      <c r="A234" s="57" t="s">
        <v>578</v>
      </c>
      <c r="B234" s="90">
        <v>88278</v>
      </c>
      <c r="C234" s="73" t="s">
        <v>579</v>
      </c>
      <c r="D234" s="74" t="s">
        <v>29</v>
      </c>
      <c r="E234" s="75">
        <v>22.96</v>
      </c>
      <c r="F234" s="75">
        <v>0.45660000000000001</v>
      </c>
      <c r="G234" s="76">
        <v>1</v>
      </c>
      <c r="H234" s="77">
        <v>461.57693999999998</v>
      </c>
      <c r="I234" s="78" t="s">
        <v>580</v>
      </c>
      <c r="J234" s="78"/>
      <c r="K234" s="78"/>
      <c r="L234" s="87">
        <v>10597.8065424</v>
      </c>
    </row>
    <row r="235" spans="1:12" ht="25.5" x14ac:dyDescent="0.25">
      <c r="A235" s="57" t="s">
        <v>581</v>
      </c>
      <c r="B235" s="90">
        <v>88316</v>
      </c>
      <c r="C235" s="73" t="s">
        <v>28</v>
      </c>
      <c r="D235" s="74" t="s">
        <v>29</v>
      </c>
      <c r="E235" s="75">
        <v>16.21</v>
      </c>
      <c r="F235" s="75">
        <v>0.45660000000000001</v>
      </c>
      <c r="G235" s="76">
        <v>1</v>
      </c>
      <c r="H235" s="77">
        <v>461.57693999999998</v>
      </c>
      <c r="I235" s="78" t="s">
        <v>580</v>
      </c>
      <c r="J235" s="78"/>
      <c r="K235" s="78"/>
      <c r="L235" s="87">
        <v>7482.1621974</v>
      </c>
    </row>
    <row r="236" spans="1:12" x14ac:dyDescent="0.25">
      <c r="A236" s="57">
        <v>8</v>
      </c>
      <c r="B236" s="65"/>
      <c r="C236" s="66" t="s">
        <v>582</v>
      </c>
      <c r="D236" s="67"/>
      <c r="E236" s="68"/>
      <c r="F236" s="68"/>
      <c r="G236" s="68"/>
      <c r="H236" s="69"/>
      <c r="I236" s="69"/>
      <c r="J236" s="69"/>
      <c r="K236" s="69"/>
      <c r="L236" s="70">
        <v>40516.117840000006</v>
      </c>
    </row>
    <row r="237" spans="1:12" ht="25.5" x14ac:dyDescent="0.25">
      <c r="A237" s="57" t="s">
        <v>583</v>
      </c>
      <c r="B237" s="58">
        <v>98561</v>
      </c>
      <c r="C237" s="59" t="s">
        <v>584</v>
      </c>
      <c r="D237" s="60" t="s">
        <v>25</v>
      </c>
      <c r="E237" s="61">
        <v>38.513420000000004</v>
      </c>
      <c r="F237" s="62"/>
      <c r="G237" s="62"/>
      <c r="H237" s="71">
        <v>1052</v>
      </c>
      <c r="I237" s="61" t="s">
        <v>585</v>
      </c>
      <c r="J237" s="61">
        <v>20089.153707303896</v>
      </c>
      <c r="K237" s="61">
        <v>20426.96413269611</v>
      </c>
      <c r="L237" s="64">
        <v>40516.117840000006</v>
      </c>
    </row>
    <row r="238" spans="1:12" ht="24" x14ac:dyDescent="0.25">
      <c r="A238" s="57" t="s">
        <v>586</v>
      </c>
      <c r="B238" s="90">
        <v>123</v>
      </c>
      <c r="C238" s="73" t="s">
        <v>587</v>
      </c>
      <c r="D238" s="74" t="s">
        <v>118</v>
      </c>
      <c r="E238" s="75">
        <v>6.16</v>
      </c>
      <c r="F238" s="75">
        <v>0.38700000000000001</v>
      </c>
      <c r="G238" s="76">
        <v>1</v>
      </c>
      <c r="H238" s="77">
        <v>407.12400000000002</v>
      </c>
      <c r="I238" s="78" t="s">
        <v>588</v>
      </c>
      <c r="J238" s="78"/>
      <c r="K238" s="78"/>
      <c r="L238" s="79">
        <v>2507.8838400000004</v>
      </c>
    </row>
    <row r="239" spans="1:12" ht="36" x14ac:dyDescent="0.25">
      <c r="A239" s="57" t="s">
        <v>589</v>
      </c>
      <c r="B239" s="90">
        <v>87286</v>
      </c>
      <c r="C239" s="73" t="s">
        <v>590</v>
      </c>
      <c r="D239" s="74" t="s">
        <v>58</v>
      </c>
      <c r="E239" s="75">
        <v>555.27</v>
      </c>
      <c r="F239" s="75">
        <v>2.5000000000000001E-2</v>
      </c>
      <c r="G239" s="76">
        <v>1</v>
      </c>
      <c r="H239" s="77">
        <v>26.3</v>
      </c>
      <c r="I239" s="78" t="s">
        <v>591</v>
      </c>
      <c r="J239" s="78"/>
      <c r="K239" s="78"/>
      <c r="L239" s="79">
        <v>14603.601000000001</v>
      </c>
    </row>
    <row r="240" spans="1:12" ht="25.5" x14ac:dyDescent="0.25">
      <c r="A240" s="57" t="s">
        <v>592</v>
      </c>
      <c r="B240" s="90">
        <v>88309</v>
      </c>
      <c r="C240" s="73" t="s">
        <v>225</v>
      </c>
      <c r="D240" s="74" t="s">
        <v>29</v>
      </c>
      <c r="E240" s="75">
        <v>22.37</v>
      </c>
      <c r="F240" s="75">
        <v>0.86699999999999999</v>
      </c>
      <c r="G240" s="76">
        <v>1</v>
      </c>
      <c r="H240" s="77">
        <v>912.08399999999995</v>
      </c>
      <c r="I240" s="78" t="s">
        <v>593</v>
      </c>
      <c r="J240" s="78"/>
      <c r="K240" s="78"/>
      <c r="L240" s="79">
        <v>20403.319080000001</v>
      </c>
    </row>
    <row r="241" spans="1:12" ht="25.5" x14ac:dyDescent="0.25">
      <c r="A241" s="57" t="s">
        <v>594</v>
      </c>
      <c r="B241" s="90">
        <v>88316</v>
      </c>
      <c r="C241" s="73" t="s">
        <v>28</v>
      </c>
      <c r="D241" s="74" t="s">
        <v>29</v>
      </c>
      <c r="E241" s="75">
        <v>16.21</v>
      </c>
      <c r="F241" s="75">
        <v>0.17599999999999999</v>
      </c>
      <c r="G241" s="76">
        <v>1</v>
      </c>
      <c r="H241" s="77">
        <v>185.15199999999999</v>
      </c>
      <c r="I241" s="78" t="s">
        <v>595</v>
      </c>
      <c r="J241" s="78"/>
      <c r="K241" s="78"/>
      <c r="L241" s="79">
        <v>3001.3139200000001</v>
      </c>
    </row>
    <row r="242" spans="1:12" x14ac:dyDescent="0.25">
      <c r="A242" s="57">
        <v>9</v>
      </c>
      <c r="B242" s="88"/>
      <c r="C242" s="66" t="s">
        <v>596</v>
      </c>
      <c r="D242" s="67"/>
      <c r="E242" s="68"/>
      <c r="F242" s="68"/>
      <c r="G242" s="68"/>
      <c r="H242" s="69"/>
      <c r="I242" s="69"/>
      <c r="J242" s="69"/>
      <c r="K242" s="69"/>
      <c r="L242" s="70">
        <v>160871.09516057337</v>
      </c>
    </row>
    <row r="243" spans="1:12" ht="51" x14ac:dyDescent="0.25">
      <c r="A243" s="57" t="s">
        <v>597</v>
      </c>
      <c r="B243" s="96">
        <v>92580</v>
      </c>
      <c r="C243" s="59" t="s">
        <v>598</v>
      </c>
      <c r="D243" s="60" t="s">
        <v>25</v>
      </c>
      <c r="E243" s="61">
        <v>53.776561999999998</v>
      </c>
      <c r="F243" s="62"/>
      <c r="G243" s="62"/>
      <c r="H243" s="63">
        <v>1060.48</v>
      </c>
      <c r="I243" s="61" t="s">
        <v>599</v>
      </c>
      <c r="J243" s="61">
        <v>50874.050347467826</v>
      </c>
      <c r="K243" s="61">
        <v>6154.8318454745067</v>
      </c>
      <c r="L243" s="64">
        <v>57028.882192942336</v>
      </c>
    </row>
    <row r="244" spans="1:12" ht="38.25" x14ac:dyDescent="0.25">
      <c r="A244" s="57" t="s">
        <v>600</v>
      </c>
      <c r="B244" s="90">
        <v>40549</v>
      </c>
      <c r="C244" s="73" t="s">
        <v>601</v>
      </c>
      <c r="D244" s="74" t="s">
        <v>482</v>
      </c>
      <c r="E244" s="75">
        <v>574.04</v>
      </c>
      <c r="F244" s="75">
        <v>7.0000000000000001E-3</v>
      </c>
      <c r="G244" s="76">
        <v>2</v>
      </c>
      <c r="H244" s="95">
        <v>7.4233487694991798</v>
      </c>
      <c r="I244" s="78" t="s">
        <v>602</v>
      </c>
      <c r="J244" s="92"/>
      <c r="K244" s="92"/>
      <c r="L244" s="93">
        <v>4261.2991276433086</v>
      </c>
    </row>
    <row r="245" spans="1:12" ht="38.25" x14ac:dyDescent="0.25">
      <c r="A245" s="57" t="s">
        <v>603</v>
      </c>
      <c r="B245" s="90">
        <v>43083</v>
      </c>
      <c r="C245" s="73" t="s">
        <v>604</v>
      </c>
      <c r="D245" s="74" t="s">
        <v>49</v>
      </c>
      <c r="E245" s="75">
        <v>9.8699999999999992</v>
      </c>
      <c r="F245" s="75">
        <v>4.3330000000000002</v>
      </c>
      <c r="G245" s="76">
        <v>1</v>
      </c>
      <c r="H245" s="95">
        <v>4595.0528883199922</v>
      </c>
      <c r="I245" s="78" t="s">
        <v>605</v>
      </c>
      <c r="J245" s="92"/>
      <c r="K245" s="92"/>
      <c r="L245" s="93">
        <v>45353.17200771832</v>
      </c>
    </row>
    <row r="246" spans="1:12" ht="38.25" x14ac:dyDescent="0.25">
      <c r="A246" s="57" t="s">
        <v>606</v>
      </c>
      <c r="B246" s="90">
        <v>88278</v>
      </c>
      <c r="C246" s="73" t="s">
        <v>579</v>
      </c>
      <c r="D246" s="74" t="s">
        <v>29</v>
      </c>
      <c r="E246" s="75">
        <v>22.96</v>
      </c>
      <c r="F246" s="75">
        <v>0.21299999999999999</v>
      </c>
      <c r="G246" s="76">
        <v>1</v>
      </c>
      <c r="H246" s="95">
        <v>225.88189827190362</v>
      </c>
      <c r="I246" s="78" t="s">
        <v>607</v>
      </c>
      <c r="J246" s="92"/>
      <c r="K246" s="92"/>
      <c r="L246" s="93">
        <v>5186.2483843229074</v>
      </c>
    </row>
    <row r="247" spans="1:12" ht="38.25" x14ac:dyDescent="0.25">
      <c r="A247" s="57" t="s">
        <v>608</v>
      </c>
      <c r="B247" s="90">
        <v>88316</v>
      </c>
      <c r="C247" s="73" t="s">
        <v>28</v>
      </c>
      <c r="D247" s="74" t="s">
        <v>29</v>
      </c>
      <c r="E247" s="75">
        <v>16.21</v>
      </c>
      <c r="F247" s="75">
        <v>0.106</v>
      </c>
      <c r="G247" s="76">
        <v>1</v>
      </c>
      <c r="H247" s="95">
        <v>112.41070993813044</v>
      </c>
      <c r="I247" s="78" t="s">
        <v>609</v>
      </c>
      <c r="J247" s="92"/>
      <c r="K247" s="92"/>
      <c r="L247" s="93">
        <v>1822.1776080970944</v>
      </c>
    </row>
    <row r="248" spans="1:12" ht="38.25" x14ac:dyDescent="0.25">
      <c r="A248" s="57" t="s">
        <v>610</v>
      </c>
      <c r="B248" s="90">
        <v>93281</v>
      </c>
      <c r="C248" s="73" t="s">
        <v>611</v>
      </c>
      <c r="D248" s="74" t="s">
        <v>96</v>
      </c>
      <c r="E248" s="75">
        <v>24.09</v>
      </c>
      <c r="F248" s="75">
        <v>6.7999999999999996E-3</v>
      </c>
      <c r="G248" s="76">
        <v>1</v>
      </c>
      <c r="H248" s="95">
        <v>7.211253090370632</v>
      </c>
      <c r="I248" s="78" t="s">
        <v>612</v>
      </c>
      <c r="J248" s="92"/>
      <c r="K248" s="92"/>
      <c r="L248" s="93">
        <v>173.71908694702853</v>
      </c>
    </row>
    <row r="249" spans="1:12" ht="38.25" x14ac:dyDescent="0.25">
      <c r="A249" s="57" t="s">
        <v>613</v>
      </c>
      <c r="B249" s="90">
        <v>93282</v>
      </c>
      <c r="C249" s="73" t="s">
        <v>614</v>
      </c>
      <c r="D249" s="74" t="s">
        <v>100</v>
      </c>
      <c r="E249" s="75">
        <v>23.3</v>
      </c>
      <c r="F249" s="75">
        <v>9.4000000000000004E-3</v>
      </c>
      <c r="G249" s="76">
        <v>1</v>
      </c>
      <c r="H249" s="95">
        <v>9.9684969190417565</v>
      </c>
      <c r="I249" s="78" t="s">
        <v>615</v>
      </c>
      <c r="J249" s="92"/>
      <c r="K249" s="92"/>
      <c r="L249" s="93">
        <v>232.26597821367292</v>
      </c>
    </row>
    <row r="250" spans="1:12" ht="51" x14ac:dyDescent="0.25">
      <c r="A250" s="57" t="s">
        <v>616</v>
      </c>
      <c r="B250" s="96">
        <v>94213</v>
      </c>
      <c r="C250" s="59" t="s">
        <v>617</v>
      </c>
      <c r="D250" s="60" t="s">
        <v>25</v>
      </c>
      <c r="E250" s="61">
        <v>69.150650999999996</v>
      </c>
      <c r="F250" s="99"/>
      <c r="G250" s="99"/>
      <c r="H250" s="63">
        <v>1060.48</v>
      </c>
      <c r="I250" s="61" t="s">
        <v>599</v>
      </c>
      <c r="J250" s="61">
        <v>70486.134335465584</v>
      </c>
      <c r="K250" s="61">
        <v>2846.6370946654552</v>
      </c>
      <c r="L250" s="64">
        <v>73332.771430131033</v>
      </c>
    </row>
    <row r="251" spans="1:12" ht="51" x14ac:dyDescent="0.25">
      <c r="A251" s="57" t="s">
        <v>618</v>
      </c>
      <c r="B251" s="90">
        <v>7243</v>
      </c>
      <c r="C251" s="73" t="s">
        <v>619</v>
      </c>
      <c r="D251" s="74" t="s">
        <v>25</v>
      </c>
      <c r="E251" s="75">
        <v>47.52</v>
      </c>
      <c r="F251" s="75">
        <v>1.1659999999999999</v>
      </c>
      <c r="G251" s="76">
        <v>1</v>
      </c>
      <c r="H251" s="95">
        <v>1236.5178093194347</v>
      </c>
      <c r="I251" s="78" t="s">
        <v>620</v>
      </c>
      <c r="J251" s="92"/>
      <c r="K251" s="92"/>
      <c r="L251" s="93">
        <v>58759.326298859545</v>
      </c>
    </row>
    <row r="252" spans="1:12" ht="38.25" x14ac:dyDescent="0.25">
      <c r="A252" s="57" t="s">
        <v>621</v>
      </c>
      <c r="B252" s="90">
        <v>11029</v>
      </c>
      <c r="C252" s="73" t="s">
        <v>622</v>
      </c>
      <c r="D252" s="74" t="s">
        <v>623</v>
      </c>
      <c r="E252" s="75">
        <v>2.44</v>
      </c>
      <c r="F252" s="75">
        <v>4.1500000000000004</v>
      </c>
      <c r="G252" s="76">
        <v>1</v>
      </c>
      <c r="H252" s="95">
        <v>4400.9853419173714</v>
      </c>
      <c r="I252" s="78" t="s">
        <v>624</v>
      </c>
      <c r="J252" s="92"/>
      <c r="K252" s="92"/>
      <c r="L252" s="93">
        <v>10738.404234278387</v>
      </c>
    </row>
    <row r="253" spans="1:12" ht="38.25" x14ac:dyDescent="0.25">
      <c r="A253" s="57" t="s">
        <v>625</v>
      </c>
      <c r="B253" s="90">
        <v>88316</v>
      </c>
      <c r="C253" s="73" t="s">
        <v>28</v>
      </c>
      <c r="D253" s="74" t="s">
        <v>29</v>
      </c>
      <c r="E253" s="75">
        <v>16.21</v>
      </c>
      <c r="F253" s="75">
        <v>9.7000000000000003E-2</v>
      </c>
      <c r="G253" s="76">
        <v>1</v>
      </c>
      <c r="H253" s="95">
        <v>102.86640437734579</v>
      </c>
      <c r="I253" s="78" t="s">
        <v>626</v>
      </c>
      <c r="J253" s="92"/>
      <c r="K253" s="92"/>
      <c r="L253" s="93">
        <v>1667.4644149567753</v>
      </c>
    </row>
    <row r="254" spans="1:12" ht="38.25" x14ac:dyDescent="0.25">
      <c r="A254" s="57" t="s">
        <v>627</v>
      </c>
      <c r="B254" s="90">
        <v>88323</v>
      </c>
      <c r="C254" s="73" t="s">
        <v>628</v>
      </c>
      <c r="D254" s="74" t="s">
        <v>29</v>
      </c>
      <c r="E254" s="75">
        <v>21.89</v>
      </c>
      <c r="F254" s="75">
        <v>9.0999999999999998E-2</v>
      </c>
      <c r="G254" s="76">
        <v>1</v>
      </c>
      <c r="H254" s="95">
        <v>96.503534003489335</v>
      </c>
      <c r="I254" s="78" t="s">
        <v>629</v>
      </c>
      <c r="J254" s="92"/>
      <c r="K254" s="92"/>
      <c r="L254" s="93">
        <v>2112.4623593363817</v>
      </c>
    </row>
    <row r="255" spans="1:12" ht="38.25" x14ac:dyDescent="0.25">
      <c r="A255" s="57" t="s">
        <v>630</v>
      </c>
      <c r="B255" s="90">
        <v>93281</v>
      </c>
      <c r="C255" s="73" t="s">
        <v>611</v>
      </c>
      <c r="D255" s="74" t="s">
        <v>96</v>
      </c>
      <c r="E255" s="75">
        <v>24.09</v>
      </c>
      <c r="F255" s="75">
        <v>8.9999999999999998E-4</v>
      </c>
      <c r="G255" s="76">
        <v>1</v>
      </c>
      <c r="H255" s="95">
        <v>0.95443055607846594</v>
      </c>
      <c r="I255" s="78" t="s">
        <v>631</v>
      </c>
      <c r="J255" s="92"/>
      <c r="K255" s="92"/>
      <c r="L255" s="93">
        <v>22.992232095930245</v>
      </c>
    </row>
    <row r="256" spans="1:12" ht="38.25" x14ac:dyDescent="0.25">
      <c r="A256" s="57" t="s">
        <v>632</v>
      </c>
      <c r="B256" s="90">
        <v>93282</v>
      </c>
      <c r="C256" s="73" t="s">
        <v>614</v>
      </c>
      <c r="D256" s="74" t="s">
        <v>100</v>
      </c>
      <c r="E256" s="75">
        <v>23.3</v>
      </c>
      <c r="F256" s="75">
        <v>1.2999999999999999E-3</v>
      </c>
      <c r="G256" s="76">
        <v>1</v>
      </c>
      <c r="H256" s="95">
        <v>1.378621914335562</v>
      </c>
      <c r="I256" s="78" t="s">
        <v>633</v>
      </c>
      <c r="J256" s="92"/>
      <c r="K256" s="92"/>
      <c r="L256" s="93">
        <v>32.121890604018596</v>
      </c>
    </row>
    <row r="257" spans="1:12" ht="25.5" x14ac:dyDescent="0.25">
      <c r="A257" s="57" t="s">
        <v>634</v>
      </c>
      <c r="B257" s="96">
        <v>94231</v>
      </c>
      <c r="C257" s="59" t="s">
        <v>635</v>
      </c>
      <c r="D257" s="60" t="s">
        <v>39</v>
      </c>
      <c r="E257" s="61">
        <v>55.730372000000003</v>
      </c>
      <c r="F257" s="62"/>
      <c r="G257" s="62"/>
      <c r="H257" s="71">
        <v>134.6</v>
      </c>
      <c r="I257" s="61" t="s">
        <v>636</v>
      </c>
      <c r="J257" s="61">
        <v>6845.1461352853066</v>
      </c>
      <c r="K257" s="61">
        <v>656.16193591469369</v>
      </c>
      <c r="L257" s="64">
        <v>7501.3080712000001</v>
      </c>
    </row>
    <row r="258" spans="1:12" ht="25.5" x14ac:dyDescent="0.25">
      <c r="A258" s="57" t="s">
        <v>637</v>
      </c>
      <c r="B258" s="90">
        <v>142</v>
      </c>
      <c r="C258" s="73" t="s">
        <v>638</v>
      </c>
      <c r="D258" s="74" t="s">
        <v>639</v>
      </c>
      <c r="E258" s="75">
        <v>29.54</v>
      </c>
      <c r="F258" s="75">
        <v>0.19800000000000001</v>
      </c>
      <c r="G258" s="76">
        <v>1</v>
      </c>
      <c r="H258" s="77">
        <v>26.6508</v>
      </c>
      <c r="I258" s="78" t="s">
        <v>640</v>
      </c>
      <c r="J258" s="78"/>
      <c r="K258" s="78"/>
      <c r="L258" s="79">
        <v>787.26463200000001</v>
      </c>
    </row>
    <row r="259" spans="1:12" ht="25.5" x14ac:dyDescent="0.25">
      <c r="A259" s="57" t="s">
        <v>641</v>
      </c>
      <c r="B259" s="90">
        <v>5061</v>
      </c>
      <c r="C259" s="73" t="s">
        <v>87</v>
      </c>
      <c r="D259" s="74" t="s">
        <v>49</v>
      </c>
      <c r="E259" s="75">
        <v>25</v>
      </c>
      <c r="F259" s="75">
        <v>6.0000000000000001E-3</v>
      </c>
      <c r="G259" s="76">
        <v>1</v>
      </c>
      <c r="H259" s="77">
        <v>0.80759999999999998</v>
      </c>
      <c r="I259" s="78" t="s">
        <v>642</v>
      </c>
      <c r="J259" s="78"/>
      <c r="K259" s="78"/>
      <c r="L259" s="79">
        <v>20.190000000000001</v>
      </c>
    </row>
    <row r="260" spans="1:12" ht="25.5" x14ac:dyDescent="0.25">
      <c r="A260" s="57" t="s">
        <v>643</v>
      </c>
      <c r="B260" s="90">
        <v>5104</v>
      </c>
      <c r="C260" s="73" t="s">
        <v>644</v>
      </c>
      <c r="D260" s="74" t="s">
        <v>49</v>
      </c>
      <c r="E260" s="75">
        <v>107.52</v>
      </c>
      <c r="F260" s="75">
        <v>1.1999999999999999E-3</v>
      </c>
      <c r="G260" s="76">
        <v>1</v>
      </c>
      <c r="H260" s="77">
        <v>0.16151999999999997</v>
      </c>
      <c r="I260" s="78" t="s">
        <v>645</v>
      </c>
      <c r="J260" s="78"/>
      <c r="K260" s="78"/>
      <c r="L260" s="79">
        <v>17.366630399999995</v>
      </c>
    </row>
    <row r="261" spans="1:12" x14ac:dyDescent="0.25">
      <c r="A261" s="57" t="s">
        <v>646</v>
      </c>
      <c r="B261" s="90">
        <v>13388</v>
      </c>
      <c r="C261" s="73" t="s">
        <v>647</v>
      </c>
      <c r="D261" s="74" t="s">
        <v>49</v>
      </c>
      <c r="E261" s="75">
        <v>235.92</v>
      </c>
      <c r="F261" s="75">
        <v>4.4999999999999998E-2</v>
      </c>
      <c r="G261" s="76">
        <v>1</v>
      </c>
      <c r="H261" s="77">
        <v>6.0569999999999995</v>
      </c>
      <c r="I261" s="78" t="s">
        <v>648</v>
      </c>
      <c r="J261" s="78"/>
      <c r="K261" s="78"/>
      <c r="L261" s="79">
        <v>1428.9674399999999</v>
      </c>
    </row>
    <row r="262" spans="1:12" ht="24" x14ac:dyDescent="0.25">
      <c r="A262" s="57" t="s">
        <v>649</v>
      </c>
      <c r="B262" s="90">
        <v>40873</v>
      </c>
      <c r="C262" s="73" t="s">
        <v>650</v>
      </c>
      <c r="D262" s="74" t="s">
        <v>39</v>
      </c>
      <c r="E262" s="75">
        <v>30.89</v>
      </c>
      <c r="F262" s="75">
        <v>1.05</v>
      </c>
      <c r="G262" s="76">
        <v>1</v>
      </c>
      <c r="H262" s="77">
        <v>141.33000000000001</v>
      </c>
      <c r="I262" s="78" t="s">
        <v>651</v>
      </c>
      <c r="J262" s="78"/>
      <c r="K262" s="78"/>
      <c r="L262" s="79">
        <v>4365.6837000000005</v>
      </c>
    </row>
    <row r="263" spans="1:12" ht="25.5" x14ac:dyDescent="0.25">
      <c r="A263" s="57" t="s">
        <v>652</v>
      </c>
      <c r="B263" s="90">
        <v>88316</v>
      </c>
      <c r="C263" s="73" t="s">
        <v>28</v>
      </c>
      <c r="D263" s="74" t="s">
        <v>29</v>
      </c>
      <c r="E263" s="75">
        <v>16.21</v>
      </c>
      <c r="F263" s="75">
        <v>0.20699999999999999</v>
      </c>
      <c r="G263" s="76">
        <v>1</v>
      </c>
      <c r="H263" s="77">
        <v>27.862199999999998</v>
      </c>
      <c r="I263" s="78" t="s">
        <v>653</v>
      </c>
      <c r="J263" s="78"/>
      <c r="K263" s="78"/>
      <c r="L263" s="79">
        <v>451.64626199999998</v>
      </c>
    </row>
    <row r="264" spans="1:12" ht="25.5" x14ac:dyDescent="0.25">
      <c r="A264" s="57" t="s">
        <v>654</v>
      </c>
      <c r="B264" s="90">
        <v>88323</v>
      </c>
      <c r="C264" s="73" t="s">
        <v>628</v>
      </c>
      <c r="D264" s="74" t="s">
        <v>29</v>
      </c>
      <c r="E264" s="75">
        <v>21.89</v>
      </c>
      <c r="F264" s="75">
        <v>0.112</v>
      </c>
      <c r="G264" s="76">
        <v>1</v>
      </c>
      <c r="H264" s="77">
        <v>15.075199999999999</v>
      </c>
      <c r="I264" s="78" t="s">
        <v>655</v>
      </c>
      <c r="J264" s="78"/>
      <c r="K264" s="78"/>
      <c r="L264" s="79">
        <v>329.996128</v>
      </c>
    </row>
    <row r="265" spans="1:12" ht="25.5" x14ac:dyDescent="0.25">
      <c r="A265" s="57" t="s">
        <v>656</v>
      </c>
      <c r="B265" s="90">
        <v>93281</v>
      </c>
      <c r="C265" s="73" t="s">
        <v>611</v>
      </c>
      <c r="D265" s="74" t="s">
        <v>96</v>
      </c>
      <c r="E265" s="75">
        <v>24.09</v>
      </c>
      <c r="F265" s="75">
        <v>1.32E-2</v>
      </c>
      <c r="G265" s="76">
        <v>1</v>
      </c>
      <c r="H265" s="77">
        <v>1.7767199999999999</v>
      </c>
      <c r="I265" s="78" t="s">
        <v>657</v>
      </c>
      <c r="J265" s="78"/>
      <c r="K265" s="78"/>
      <c r="L265" s="79">
        <v>42.801184799999994</v>
      </c>
    </row>
    <row r="266" spans="1:12" ht="25.5" x14ac:dyDescent="0.25">
      <c r="A266" s="57" t="s">
        <v>658</v>
      </c>
      <c r="B266" s="90">
        <v>93282</v>
      </c>
      <c r="C266" s="73" t="s">
        <v>614</v>
      </c>
      <c r="D266" s="74" t="s">
        <v>100</v>
      </c>
      <c r="E266" s="75">
        <v>23.3</v>
      </c>
      <c r="F266" s="75">
        <v>1.83E-2</v>
      </c>
      <c r="G266" s="76">
        <v>1</v>
      </c>
      <c r="H266" s="77">
        <v>2.4631799999999999</v>
      </c>
      <c r="I266" s="78" t="s">
        <v>659</v>
      </c>
      <c r="J266" s="78"/>
      <c r="K266" s="78"/>
      <c r="L266" s="79">
        <v>57.392094</v>
      </c>
    </row>
    <row r="267" spans="1:12" ht="38.25" x14ac:dyDescent="0.25">
      <c r="A267" s="57" t="s">
        <v>660</v>
      </c>
      <c r="B267" s="96">
        <v>94229</v>
      </c>
      <c r="C267" s="59" t="s">
        <v>661</v>
      </c>
      <c r="D267" s="60" t="s">
        <v>39</v>
      </c>
      <c r="E267" s="61">
        <v>185.490906</v>
      </c>
      <c r="F267" s="62"/>
      <c r="G267" s="62"/>
      <c r="H267" s="71">
        <v>109.4</v>
      </c>
      <c r="I267" s="61" t="s">
        <v>662</v>
      </c>
      <c r="J267" s="61">
        <v>18424.619926768257</v>
      </c>
      <c r="K267" s="61">
        <v>1868.0851896317429</v>
      </c>
      <c r="L267" s="64">
        <v>20292.7051164</v>
      </c>
    </row>
    <row r="268" spans="1:12" ht="25.5" x14ac:dyDescent="0.25">
      <c r="A268" s="57" t="s">
        <v>663</v>
      </c>
      <c r="B268" s="90">
        <v>142</v>
      </c>
      <c r="C268" s="73" t="s">
        <v>638</v>
      </c>
      <c r="D268" s="74" t="s">
        <v>639</v>
      </c>
      <c r="E268" s="75">
        <v>29.54</v>
      </c>
      <c r="F268" s="75">
        <v>0.161</v>
      </c>
      <c r="G268" s="76">
        <v>1</v>
      </c>
      <c r="H268" s="77">
        <v>17.613400000000002</v>
      </c>
      <c r="I268" s="78" t="s">
        <v>664</v>
      </c>
      <c r="J268" s="78"/>
      <c r="K268" s="78"/>
      <c r="L268" s="79">
        <v>520.29983600000003</v>
      </c>
    </row>
    <row r="269" spans="1:12" x14ac:dyDescent="0.25">
      <c r="A269" s="57" t="s">
        <v>665</v>
      </c>
      <c r="B269" s="90">
        <v>5061</v>
      </c>
      <c r="C269" s="73" t="s">
        <v>87</v>
      </c>
      <c r="D269" s="74" t="s">
        <v>49</v>
      </c>
      <c r="E269" s="75">
        <v>25</v>
      </c>
      <c r="F269" s="75">
        <v>2.5000000000000001E-2</v>
      </c>
      <c r="G269" s="76">
        <v>1</v>
      </c>
      <c r="H269" s="77">
        <v>2.7350000000000003</v>
      </c>
      <c r="I269" s="78" t="s">
        <v>666</v>
      </c>
      <c r="J269" s="78"/>
      <c r="K269" s="78"/>
      <c r="L269" s="79">
        <v>68.375000000000014</v>
      </c>
    </row>
    <row r="270" spans="1:12" ht="25.5" x14ac:dyDescent="0.25">
      <c r="A270" s="57" t="s">
        <v>667</v>
      </c>
      <c r="B270" s="90">
        <v>5104</v>
      </c>
      <c r="C270" s="73" t="s">
        <v>644</v>
      </c>
      <c r="D270" s="74" t="s">
        <v>49</v>
      </c>
      <c r="E270" s="75">
        <v>107.52</v>
      </c>
      <c r="F270" s="75">
        <v>4.8999999999999998E-3</v>
      </c>
      <c r="G270" s="76">
        <v>1</v>
      </c>
      <c r="H270" s="77">
        <v>0.53605999999999998</v>
      </c>
      <c r="I270" s="78" t="s">
        <v>668</v>
      </c>
      <c r="J270" s="78"/>
      <c r="K270" s="78"/>
      <c r="L270" s="79">
        <v>57.637171199999997</v>
      </c>
    </row>
    <row r="271" spans="1:12" ht="25.5" x14ac:dyDescent="0.25">
      <c r="A271" s="57" t="s">
        <v>669</v>
      </c>
      <c r="B271" s="90">
        <v>13388</v>
      </c>
      <c r="C271" s="73" t="s">
        <v>647</v>
      </c>
      <c r="D271" s="74" t="s">
        <v>49</v>
      </c>
      <c r="E271" s="75">
        <v>235.92</v>
      </c>
      <c r="F271" s="75">
        <v>0.18</v>
      </c>
      <c r="G271" s="76">
        <v>1</v>
      </c>
      <c r="H271" s="77">
        <v>19.692</v>
      </c>
      <c r="I271" s="78" t="s">
        <v>670</v>
      </c>
      <c r="J271" s="78"/>
      <c r="K271" s="78"/>
      <c r="L271" s="79">
        <v>4645.7366400000001</v>
      </c>
    </row>
    <row r="272" spans="1:12" ht="24" x14ac:dyDescent="0.25">
      <c r="A272" s="57" t="s">
        <v>671</v>
      </c>
      <c r="B272" s="90">
        <v>40784</v>
      </c>
      <c r="C272" s="73" t="s">
        <v>672</v>
      </c>
      <c r="D272" s="74" t="s">
        <v>39</v>
      </c>
      <c r="E272" s="75">
        <v>108.87</v>
      </c>
      <c r="F272" s="75">
        <v>1.05</v>
      </c>
      <c r="G272" s="76">
        <v>1</v>
      </c>
      <c r="H272" s="77">
        <v>114.87</v>
      </c>
      <c r="I272" s="78" t="s">
        <v>673</v>
      </c>
      <c r="J272" s="78"/>
      <c r="K272" s="78"/>
      <c r="L272" s="79">
        <v>12505.896900000002</v>
      </c>
    </row>
    <row r="273" spans="1:12" ht="25.5" x14ac:dyDescent="0.25">
      <c r="A273" s="57" t="s">
        <v>674</v>
      </c>
      <c r="B273" s="90">
        <v>88316</v>
      </c>
      <c r="C273" s="73" t="s">
        <v>28</v>
      </c>
      <c r="D273" s="74" t="s">
        <v>29</v>
      </c>
      <c r="E273" s="75">
        <v>16.21</v>
      </c>
      <c r="F273" s="75">
        <v>0.63300000000000001</v>
      </c>
      <c r="G273" s="76">
        <v>1</v>
      </c>
      <c r="H273" s="77">
        <v>69.250200000000007</v>
      </c>
      <c r="I273" s="78" t="s">
        <v>675</v>
      </c>
      <c r="J273" s="78"/>
      <c r="K273" s="78"/>
      <c r="L273" s="79">
        <v>1122.5457420000002</v>
      </c>
    </row>
    <row r="274" spans="1:12" ht="25.5" x14ac:dyDescent="0.25">
      <c r="A274" s="57" t="s">
        <v>676</v>
      </c>
      <c r="B274" s="90">
        <v>88323</v>
      </c>
      <c r="C274" s="73" t="s">
        <v>628</v>
      </c>
      <c r="D274" s="74" t="s">
        <v>29</v>
      </c>
      <c r="E274" s="75">
        <v>21.89</v>
      </c>
      <c r="F274" s="75">
        <v>0.53900000000000003</v>
      </c>
      <c r="G274" s="76">
        <v>1</v>
      </c>
      <c r="H274" s="77">
        <v>58.966600000000007</v>
      </c>
      <c r="I274" s="78" t="s">
        <v>677</v>
      </c>
      <c r="J274" s="78"/>
      <c r="K274" s="78"/>
      <c r="L274" s="79">
        <v>1290.7788740000001</v>
      </c>
    </row>
    <row r="275" spans="1:12" ht="25.5" x14ac:dyDescent="0.25">
      <c r="A275" s="57" t="s">
        <v>678</v>
      </c>
      <c r="B275" s="90">
        <v>93281</v>
      </c>
      <c r="C275" s="73" t="s">
        <v>611</v>
      </c>
      <c r="D275" s="74" t="s">
        <v>96</v>
      </c>
      <c r="E275" s="75">
        <v>24.09</v>
      </c>
      <c r="F275" s="75">
        <v>1.32E-2</v>
      </c>
      <c r="G275" s="76">
        <v>1</v>
      </c>
      <c r="H275" s="77">
        <v>1.44408</v>
      </c>
      <c r="I275" s="78" t="s">
        <v>679</v>
      </c>
      <c r="J275" s="78"/>
      <c r="K275" s="78"/>
      <c r="L275" s="79">
        <v>34.7878872</v>
      </c>
    </row>
    <row r="276" spans="1:12" ht="25.5" x14ac:dyDescent="0.25">
      <c r="A276" s="57" t="s">
        <v>680</v>
      </c>
      <c r="B276" s="90">
        <v>93282</v>
      </c>
      <c r="C276" s="73" t="s">
        <v>614</v>
      </c>
      <c r="D276" s="74" t="s">
        <v>100</v>
      </c>
      <c r="E276" s="75">
        <v>23.3</v>
      </c>
      <c r="F276" s="75">
        <v>1.83E-2</v>
      </c>
      <c r="G276" s="76">
        <v>1</v>
      </c>
      <c r="H276" s="77">
        <v>2.0020200000000004</v>
      </c>
      <c r="I276" s="78" t="s">
        <v>681</v>
      </c>
      <c r="J276" s="78"/>
      <c r="K276" s="78"/>
      <c r="L276" s="79">
        <v>46.647066000000009</v>
      </c>
    </row>
    <row r="277" spans="1:12" ht="25.5" x14ac:dyDescent="0.25">
      <c r="A277" s="57" t="s">
        <v>682</v>
      </c>
      <c r="B277" s="96">
        <v>100325</v>
      </c>
      <c r="C277" s="59" t="s">
        <v>683</v>
      </c>
      <c r="D277" s="60" t="s">
        <v>39</v>
      </c>
      <c r="E277" s="61">
        <v>79.983162000000007</v>
      </c>
      <c r="F277" s="62"/>
      <c r="G277" s="62"/>
      <c r="H277" s="63">
        <v>33.950000000000003</v>
      </c>
      <c r="I277" s="61" t="s">
        <v>684</v>
      </c>
      <c r="J277" s="61">
        <v>2668.5050963109243</v>
      </c>
      <c r="K277" s="61">
        <v>46.923253589075976</v>
      </c>
      <c r="L277" s="64">
        <v>2715.4283499000003</v>
      </c>
    </row>
    <row r="278" spans="1:12" ht="24" x14ac:dyDescent="0.25">
      <c r="A278" s="57" t="s">
        <v>685</v>
      </c>
      <c r="B278" s="90">
        <v>1607</v>
      </c>
      <c r="C278" s="73" t="s">
        <v>686</v>
      </c>
      <c r="D278" s="74" t="s">
        <v>623</v>
      </c>
      <c r="E278" s="75">
        <v>0.32</v>
      </c>
      <c r="F278" s="75">
        <v>4.2</v>
      </c>
      <c r="G278" s="76">
        <v>1</v>
      </c>
      <c r="H278" s="95">
        <v>142.59000000000003</v>
      </c>
      <c r="I278" s="78" t="s">
        <v>687</v>
      </c>
      <c r="J278" s="92"/>
      <c r="K278" s="92"/>
      <c r="L278" s="93">
        <v>45.628800000000012</v>
      </c>
    </row>
    <row r="279" spans="1:12" ht="25.5" x14ac:dyDescent="0.25">
      <c r="A279" s="57" t="s">
        <v>688</v>
      </c>
      <c r="B279" s="90">
        <v>4302</v>
      </c>
      <c r="C279" s="73" t="s">
        <v>689</v>
      </c>
      <c r="D279" s="74" t="s">
        <v>62</v>
      </c>
      <c r="E279" s="75">
        <v>4.9400000000000004</v>
      </c>
      <c r="F279" s="75">
        <v>4.2</v>
      </c>
      <c r="G279" s="76">
        <v>1</v>
      </c>
      <c r="H279" s="95">
        <v>142.59000000000003</v>
      </c>
      <c r="I279" s="78" t="s">
        <v>690</v>
      </c>
      <c r="J279" s="92"/>
      <c r="K279" s="92"/>
      <c r="L279" s="93">
        <v>704.3946000000002</v>
      </c>
    </row>
    <row r="280" spans="1:12" ht="25.5" x14ac:dyDescent="0.25">
      <c r="A280" s="57" t="s">
        <v>691</v>
      </c>
      <c r="B280" s="90">
        <v>7214</v>
      </c>
      <c r="C280" s="73" t="s">
        <v>692</v>
      </c>
      <c r="D280" s="74" t="s">
        <v>62</v>
      </c>
      <c r="E280" s="75">
        <v>54.42</v>
      </c>
      <c r="F280" s="75">
        <v>1.0289999999999999</v>
      </c>
      <c r="G280" s="76">
        <v>1</v>
      </c>
      <c r="H280" s="95">
        <v>34.934550000000002</v>
      </c>
      <c r="I280" s="78" t="s">
        <v>693</v>
      </c>
      <c r="J280" s="92"/>
      <c r="K280" s="92"/>
      <c r="L280" s="93">
        <v>1901.1382110000002</v>
      </c>
    </row>
    <row r="281" spans="1:12" ht="25.5" x14ac:dyDescent="0.25">
      <c r="A281" s="57" t="s">
        <v>694</v>
      </c>
      <c r="B281" s="90">
        <v>88316</v>
      </c>
      <c r="C281" s="73" t="s">
        <v>28</v>
      </c>
      <c r="D281" s="74" t="s">
        <v>29</v>
      </c>
      <c r="E281" s="75">
        <v>16.21</v>
      </c>
      <c r="F281" s="75">
        <v>5.5E-2</v>
      </c>
      <c r="G281" s="76">
        <v>1</v>
      </c>
      <c r="H281" s="95">
        <v>1.8672500000000001</v>
      </c>
      <c r="I281" s="78" t="s">
        <v>695</v>
      </c>
      <c r="J281" s="92"/>
      <c r="K281" s="92"/>
      <c r="L281" s="93">
        <v>30.268122500000004</v>
      </c>
    </row>
    <row r="282" spans="1:12" ht="25.5" x14ac:dyDescent="0.25">
      <c r="A282" s="57" t="s">
        <v>696</v>
      </c>
      <c r="B282" s="90">
        <v>88323</v>
      </c>
      <c r="C282" s="73" t="s">
        <v>628</v>
      </c>
      <c r="D282" s="74" t="s">
        <v>29</v>
      </c>
      <c r="E282" s="75">
        <v>21.89</v>
      </c>
      <c r="F282" s="75">
        <v>4.1000000000000002E-2</v>
      </c>
      <c r="G282" s="76">
        <v>1</v>
      </c>
      <c r="H282" s="95">
        <v>1.3919500000000002</v>
      </c>
      <c r="I282" s="78" t="s">
        <v>697</v>
      </c>
      <c r="J282" s="92"/>
      <c r="K282" s="92"/>
      <c r="L282" s="93">
        <v>30.469785500000008</v>
      </c>
    </row>
    <row r="283" spans="1:12" ht="25.5" x14ac:dyDescent="0.25">
      <c r="A283" s="57" t="s">
        <v>698</v>
      </c>
      <c r="B283" s="90">
        <v>93281</v>
      </c>
      <c r="C283" s="73" t="s">
        <v>611</v>
      </c>
      <c r="D283" s="74" t="s">
        <v>96</v>
      </c>
      <c r="E283" s="75">
        <v>24.09</v>
      </c>
      <c r="F283" s="75">
        <v>1.8E-3</v>
      </c>
      <c r="G283" s="76">
        <v>1</v>
      </c>
      <c r="H283" s="95">
        <v>6.1110000000000005E-2</v>
      </c>
      <c r="I283" s="78" t="s">
        <v>699</v>
      </c>
      <c r="J283" s="78"/>
      <c r="K283" s="78"/>
      <c r="L283" s="79">
        <v>1.4721399000000002</v>
      </c>
    </row>
    <row r="284" spans="1:12" ht="25.5" x14ac:dyDescent="0.25">
      <c r="A284" s="57" t="s">
        <v>700</v>
      </c>
      <c r="B284" s="90">
        <v>93282</v>
      </c>
      <c r="C284" s="73" t="s">
        <v>614</v>
      </c>
      <c r="D284" s="74" t="s">
        <v>100</v>
      </c>
      <c r="E284" s="75">
        <v>23.3</v>
      </c>
      <c r="F284" s="75">
        <v>2.5999999999999999E-3</v>
      </c>
      <c r="G284" s="76">
        <v>1</v>
      </c>
      <c r="H284" s="95">
        <v>8.8270000000000001E-2</v>
      </c>
      <c r="I284" s="78" t="s">
        <v>701</v>
      </c>
      <c r="J284" s="92"/>
      <c r="K284" s="92"/>
      <c r="L284" s="93">
        <v>2.0566910000000003</v>
      </c>
    </row>
    <row r="285" spans="1:12" x14ac:dyDescent="0.25">
      <c r="A285" s="57">
        <v>10</v>
      </c>
      <c r="B285" s="88"/>
      <c r="C285" s="100" t="s">
        <v>702</v>
      </c>
      <c r="D285" s="101"/>
      <c r="E285" s="102"/>
      <c r="F285" s="102"/>
      <c r="G285" s="102"/>
      <c r="H285" s="102"/>
      <c r="I285" s="102"/>
      <c r="J285" s="103"/>
      <c r="K285" s="103"/>
      <c r="L285" s="70">
        <v>84413.098151999991</v>
      </c>
    </row>
    <row r="286" spans="1:12" ht="38.25" x14ac:dyDescent="0.25">
      <c r="A286" s="57" t="s">
        <v>703</v>
      </c>
      <c r="B286" s="58">
        <v>101879</v>
      </c>
      <c r="C286" s="59" t="s">
        <v>704</v>
      </c>
      <c r="D286" s="60" t="s">
        <v>62</v>
      </c>
      <c r="E286" s="61">
        <v>637.09999600000003</v>
      </c>
      <c r="F286" s="62"/>
      <c r="G286" s="62"/>
      <c r="H286" s="71">
        <v>3</v>
      </c>
      <c r="I286" s="61" t="s">
        <v>705</v>
      </c>
      <c r="J286" s="61">
        <v>1856.0013087423899</v>
      </c>
      <c r="K286" s="61">
        <v>55.298679257610047</v>
      </c>
      <c r="L286" s="86">
        <v>1911.299988</v>
      </c>
    </row>
    <row r="287" spans="1:12" ht="24" x14ac:dyDescent="0.25">
      <c r="A287" s="57" t="s">
        <v>706</v>
      </c>
      <c r="B287" s="90">
        <v>12039</v>
      </c>
      <c r="C287" s="73" t="s">
        <v>707</v>
      </c>
      <c r="D287" s="74" t="s">
        <v>62</v>
      </c>
      <c r="E287" s="75">
        <v>606.28</v>
      </c>
      <c r="F287" s="75">
        <v>1</v>
      </c>
      <c r="G287" s="76">
        <v>1</v>
      </c>
      <c r="H287" s="77">
        <v>3</v>
      </c>
      <c r="I287" s="78" t="s">
        <v>705</v>
      </c>
      <c r="J287" s="78"/>
      <c r="K287" s="78"/>
      <c r="L287" s="87">
        <v>1818.84</v>
      </c>
    </row>
    <row r="288" spans="1:12" ht="36" x14ac:dyDescent="0.25">
      <c r="A288" s="57" t="s">
        <v>708</v>
      </c>
      <c r="B288" s="90">
        <v>87367</v>
      </c>
      <c r="C288" s="73" t="s">
        <v>709</v>
      </c>
      <c r="D288" s="74" t="s">
        <v>58</v>
      </c>
      <c r="E288" s="75">
        <v>623.35</v>
      </c>
      <c r="F288" s="75">
        <v>1.44E-2</v>
      </c>
      <c r="G288" s="76">
        <v>1</v>
      </c>
      <c r="H288" s="77">
        <v>4.3200000000000002E-2</v>
      </c>
      <c r="I288" s="78" t="s">
        <v>710</v>
      </c>
      <c r="J288" s="78"/>
      <c r="K288" s="78"/>
      <c r="L288" s="87">
        <v>26.928720000000002</v>
      </c>
    </row>
    <row r="289" spans="1:12" x14ac:dyDescent="0.25">
      <c r="A289" s="57" t="s">
        <v>711</v>
      </c>
      <c r="B289" s="90">
        <v>88247</v>
      </c>
      <c r="C289" s="73" t="s">
        <v>712</v>
      </c>
      <c r="D289" s="74" t="s">
        <v>29</v>
      </c>
      <c r="E289" s="75">
        <v>18.25</v>
      </c>
      <c r="F289" s="75">
        <v>0.53459999999999996</v>
      </c>
      <c r="G289" s="76">
        <v>1</v>
      </c>
      <c r="H289" s="77">
        <v>1.6037999999999999</v>
      </c>
      <c r="I289" s="78" t="s">
        <v>713</v>
      </c>
      <c r="J289" s="78"/>
      <c r="K289" s="78"/>
      <c r="L289" s="87">
        <v>29.269349999999999</v>
      </c>
    </row>
    <row r="290" spans="1:12" x14ac:dyDescent="0.25">
      <c r="A290" s="57" t="s">
        <v>714</v>
      </c>
      <c r="B290" s="90">
        <v>88264</v>
      </c>
      <c r="C290" s="73" t="s">
        <v>715</v>
      </c>
      <c r="D290" s="74" t="s">
        <v>29</v>
      </c>
      <c r="E290" s="75">
        <v>22.61</v>
      </c>
      <c r="F290" s="75">
        <v>0.53459999999999996</v>
      </c>
      <c r="G290" s="76">
        <v>1</v>
      </c>
      <c r="H290" s="77">
        <v>1.6037999999999999</v>
      </c>
      <c r="I290" s="78" t="s">
        <v>713</v>
      </c>
      <c r="J290" s="78"/>
      <c r="K290" s="78"/>
      <c r="L290" s="87">
        <v>36.261917999999994</v>
      </c>
    </row>
    <row r="291" spans="1:12" ht="25.5" x14ac:dyDescent="0.25">
      <c r="A291" s="57" t="s">
        <v>716</v>
      </c>
      <c r="B291" s="58">
        <v>93662</v>
      </c>
      <c r="C291" s="59" t="s">
        <v>717</v>
      </c>
      <c r="D291" s="60" t="s">
        <v>62</v>
      </c>
      <c r="E291" s="61">
        <v>96.203949999999992</v>
      </c>
      <c r="F291" s="62"/>
      <c r="G291" s="62"/>
      <c r="H291" s="71">
        <v>60</v>
      </c>
      <c r="I291" s="61" t="s">
        <v>718</v>
      </c>
      <c r="J291" s="61">
        <v>5526.622676174451</v>
      </c>
      <c r="K291" s="61">
        <v>245.61432382554898</v>
      </c>
      <c r="L291" s="86">
        <v>5772.2369999999992</v>
      </c>
    </row>
    <row r="292" spans="1:12" ht="24" x14ac:dyDescent="0.25">
      <c r="A292" s="57" t="s">
        <v>719</v>
      </c>
      <c r="B292" s="90">
        <v>1571</v>
      </c>
      <c r="C292" s="73" t="s">
        <v>720</v>
      </c>
      <c r="D292" s="74" t="s">
        <v>62</v>
      </c>
      <c r="E292" s="75">
        <v>1.36</v>
      </c>
      <c r="F292" s="75">
        <v>2</v>
      </c>
      <c r="G292" s="76">
        <v>1</v>
      </c>
      <c r="H292" s="77">
        <v>120</v>
      </c>
      <c r="I292" s="78" t="s">
        <v>721</v>
      </c>
      <c r="J292" s="78"/>
      <c r="K292" s="78"/>
      <c r="L292" s="87">
        <v>163.20000000000002</v>
      </c>
    </row>
    <row r="293" spans="1:12" x14ac:dyDescent="0.25">
      <c r="A293" s="57" t="s">
        <v>722</v>
      </c>
      <c r="B293" s="90">
        <v>34616</v>
      </c>
      <c r="C293" s="73" t="s">
        <v>723</v>
      </c>
      <c r="D293" s="74" t="s">
        <v>62</v>
      </c>
      <c r="E293" s="75">
        <v>88.07</v>
      </c>
      <c r="F293" s="75">
        <v>1</v>
      </c>
      <c r="G293" s="76">
        <v>1</v>
      </c>
      <c r="H293" s="77">
        <v>60</v>
      </c>
      <c r="I293" s="78" t="s">
        <v>718</v>
      </c>
      <c r="J293" s="78"/>
      <c r="K293" s="78"/>
      <c r="L293" s="87">
        <v>5284.2</v>
      </c>
    </row>
    <row r="294" spans="1:12" x14ac:dyDescent="0.25">
      <c r="A294" s="57" t="s">
        <v>724</v>
      </c>
      <c r="B294" s="90">
        <v>88247</v>
      </c>
      <c r="C294" s="73" t="s">
        <v>712</v>
      </c>
      <c r="D294" s="74" t="s">
        <v>29</v>
      </c>
      <c r="E294" s="75">
        <v>18.25</v>
      </c>
      <c r="F294" s="75">
        <v>0.13250000000000001</v>
      </c>
      <c r="G294" s="76">
        <v>1</v>
      </c>
      <c r="H294" s="77">
        <v>7.95</v>
      </c>
      <c r="I294" s="78" t="s">
        <v>725</v>
      </c>
      <c r="J294" s="78"/>
      <c r="K294" s="78"/>
      <c r="L294" s="87">
        <v>145.08750000000001</v>
      </c>
    </row>
    <row r="295" spans="1:12" x14ac:dyDescent="0.25">
      <c r="A295" s="57" t="s">
        <v>726</v>
      </c>
      <c r="B295" s="90">
        <v>88264</v>
      </c>
      <c r="C295" s="73" t="s">
        <v>715</v>
      </c>
      <c r="D295" s="74" t="s">
        <v>29</v>
      </c>
      <c r="E295" s="75">
        <v>22.61</v>
      </c>
      <c r="F295" s="75">
        <v>0.13250000000000001</v>
      </c>
      <c r="G295" s="76">
        <v>1</v>
      </c>
      <c r="H295" s="77">
        <v>7.95</v>
      </c>
      <c r="I295" s="78" t="s">
        <v>725</v>
      </c>
      <c r="J295" s="78"/>
      <c r="K295" s="78"/>
      <c r="L295" s="87">
        <v>179.74950000000001</v>
      </c>
    </row>
    <row r="296" spans="1:12" ht="38.25" x14ac:dyDescent="0.25">
      <c r="A296" s="57" t="s">
        <v>727</v>
      </c>
      <c r="B296" s="96">
        <v>93128</v>
      </c>
      <c r="C296" s="59" t="s">
        <v>728</v>
      </c>
      <c r="D296" s="60" t="s">
        <v>62</v>
      </c>
      <c r="E296" s="61">
        <v>133.38300000000001</v>
      </c>
      <c r="F296" s="62"/>
      <c r="G296" s="62"/>
      <c r="H296" s="104">
        <v>72</v>
      </c>
      <c r="I296" s="61" t="s">
        <v>729</v>
      </c>
      <c r="J296" s="61">
        <v>4697.6633976281764</v>
      </c>
      <c r="K296" s="61">
        <v>4905.9126023718245</v>
      </c>
      <c r="L296" s="64">
        <v>9603.5760000000009</v>
      </c>
    </row>
    <row r="297" spans="1:12" ht="24" x14ac:dyDescent="0.25">
      <c r="A297" s="57" t="s">
        <v>730</v>
      </c>
      <c r="B297" s="90">
        <v>90447</v>
      </c>
      <c r="C297" s="73" t="s">
        <v>731</v>
      </c>
      <c r="D297" s="74" t="s">
        <v>39</v>
      </c>
      <c r="E297" s="75">
        <v>5.5</v>
      </c>
      <c r="F297" s="75">
        <v>2.2000000000000002</v>
      </c>
      <c r="G297" s="76">
        <v>1</v>
      </c>
      <c r="H297" s="95">
        <v>158.4</v>
      </c>
      <c r="I297" s="78" t="s">
        <v>732</v>
      </c>
      <c r="J297" s="92"/>
      <c r="K297" s="92"/>
      <c r="L297" s="93">
        <v>871.2</v>
      </c>
    </row>
    <row r="298" spans="1:12" ht="24" x14ac:dyDescent="0.25">
      <c r="A298" s="57" t="s">
        <v>733</v>
      </c>
      <c r="B298" s="90">
        <v>90456</v>
      </c>
      <c r="C298" s="73" t="s">
        <v>734</v>
      </c>
      <c r="D298" s="74" t="s">
        <v>62</v>
      </c>
      <c r="E298" s="75">
        <v>3.53</v>
      </c>
      <c r="F298" s="75">
        <v>1</v>
      </c>
      <c r="G298" s="76">
        <v>1</v>
      </c>
      <c r="H298" s="95">
        <v>72</v>
      </c>
      <c r="I298" s="78" t="s">
        <v>729</v>
      </c>
      <c r="J298" s="92"/>
      <c r="K298" s="92"/>
      <c r="L298" s="93">
        <v>254.16</v>
      </c>
    </row>
    <row r="299" spans="1:12" ht="24" x14ac:dyDescent="0.25">
      <c r="A299" s="57" t="s">
        <v>735</v>
      </c>
      <c r="B299" s="90">
        <v>90466</v>
      </c>
      <c r="C299" s="73" t="s">
        <v>736</v>
      </c>
      <c r="D299" s="74" t="s">
        <v>39</v>
      </c>
      <c r="E299" s="75">
        <v>11.31</v>
      </c>
      <c r="F299" s="75">
        <v>2.2000000000000002</v>
      </c>
      <c r="G299" s="76">
        <v>1</v>
      </c>
      <c r="H299" s="95">
        <v>158.4</v>
      </c>
      <c r="I299" s="78" t="s">
        <v>732</v>
      </c>
      <c r="J299" s="92"/>
      <c r="K299" s="92"/>
      <c r="L299" s="93">
        <v>1791.5040000000001</v>
      </c>
    </row>
    <row r="300" spans="1:12" ht="36" x14ac:dyDescent="0.25">
      <c r="A300" s="57" t="s">
        <v>737</v>
      </c>
      <c r="B300" s="90">
        <v>91842</v>
      </c>
      <c r="C300" s="73" t="s">
        <v>738</v>
      </c>
      <c r="D300" s="74" t="s">
        <v>39</v>
      </c>
      <c r="E300" s="75">
        <v>6.18</v>
      </c>
      <c r="F300" s="75">
        <v>2</v>
      </c>
      <c r="G300" s="76">
        <v>1</v>
      </c>
      <c r="H300" s="95">
        <v>144</v>
      </c>
      <c r="I300" s="78" t="s">
        <v>739</v>
      </c>
      <c r="J300" s="92"/>
      <c r="K300" s="92"/>
      <c r="L300" s="93">
        <v>889.92</v>
      </c>
    </row>
    <row r="301" spans="1:12" ht="36" x14ac:dyDescent="0.25">
      <c r="A301" s="57" t="s">
        <v>740</v>
      </c>
      <c r="B301" s="90">
        <v>91852</v>
      </c>
      <c r="C301" s="73" t="s">
        <v>153</v>
      </c>
      <c r="D301" s="74" t="s">
        <v>39</v>
      </c>
      <c r="E301" s="75">
        <v>8.2200000000000006</v>
      </c>
      <c r="F301" s="75">
        <v>2.2000000000000002</v>
      </c>
      <c r="G301" s="76">
        <v>1</v>
      </c>
      <c r="H301" s="95">
        <v>158.4</v>
      </c>
      <c r="I301" s="78" t="s">
        <v>732</v>
      </c>
      <c r="J301" s="92"/>
      <c r="K301" s="92"/>
      <c r="L301" s="93">
        <v>1302.0480000000002</v>
      </c>
    </row>
    <row r="302" spans="1:12" ht="24" x14ac:dyDescent="0.25">
      <c r="A302" s="57" t="s">
        <v>741</v>
      </c>
      <c r="B302" s="90">
        <v>91924</v>
      </c>
      <c r="C302" s="73" t="s">
        <v>160</v>
      </c>
      <c r="D302" s="74" t="s">
        <v>39</v>
      </c>
      <c r="E302" s="75">
        <v>2.63</v>
      </c>
      <c r="F302" s="75">
        <v>8.4</v>
      </c>
      <c r="G302" s="76">
        <v>1</v>
      </c>
      <c r="H302" s="95">
        <v>604.80000000000007</v>
      </c>
      <c r="I302" s="78" t="s">
        <v>742</v>
      </c>
      <c r="J302" s="92"/>
      <c r="K302" s="92"/>
      <c r="L302" s="93">
        <v>1590.624</v>
      </c>
    </row>
    <row r="303" spans="1:12" ht="24" x14ac:dyDescent="0.25">
      <c r="A303" s="57" t="s">
        <v>743</v>
      </c>
      <c r="B303" s="90">
        <v>91937</v>
      </c>
      <c r="C303" s="73" t="s">
        <v>744</v>
      </c>
      <c r="D303" s="74" t="s">
        <v>62</v>
      </c>
      <c r="E303" s="75">
        <v>10.76</v>
      </c>
      <c r="F303" s="75">
        <v>0.375</v>
      </c>
      <c r="G303" s="76">
        <v>1</v>
      </c>
      <c r="H303" s="95">
        <v>27</v>
      </c>
      <c r="I303" s="78" t="s">
        <v>745</v>
      </c>
      <c r="J303" s="92"/>
      <c r="K303" s="92"/>
      <c r="L303" s="93">
        <v>290.52</v>
      </c>
    </row>
    <row r="304" spans="1:12" ht="24" x14ac:dyDescent="0.25">
      <c r="A304" s="57" t="s">
        <v>746</v>
      </c>
      <c r="B304" s="90">
        <v>91940</v>
      </c>
      <c r="C304" s="73" t="s">
        <v>747</v>
      </c>
      <c r="D304" s="74" t="s">
        <v>62</v>
      </c>
      <c r="E304" s="75">
        <v>13.39</v>
      </c>
      <c r="F304" s="75">
        <v>1</v>
      </c>
      <c r="G304" s="76">
        <v>1</v>
      </c>
      <c r="H304" s="95">
        <v>72</v>
      </c>
      <c r="I304" s="78" t="s">
        <v>729</v>
      </c>
      <c r="J304" s="92"/>
      <c r="K304" s="92"/>
      <c r="L304" s="93">
        <v>964.08</v>
      </c>
    </row>
    <row r="305" spans="1:12" ht="24" x14ac:dyDescent="0.25">
      <c r="A305" s="57" t="s">
        <v>748</v>
      </c>
      <c r="B305" s="90">
        <v>91953</v>
      </c>
      <c r="C305" s="73" t="s">
        <v>749</v>
      </c>
      <c r="D305" s="74" t="s">
        <v>62</v>
      </c>
      <c r="E305" s="75">
        <v>22.91</v>
      </c>
      <c r="F305" s="75">
        <v>1</v>
      </c>
      <c r="G305" s="76">
        <v>1</v>
      </c>
      <c r="H305" s="95">
        <v>72</v>
      </c>
      <c r="I305" s="78" t="s">
        <v>729</v>
      </c>
      <c r="J305" s="92"/>
      <c r="K305" s="92"/>
      <c r="L305" s="93">
        <v>1649.52</v>
      </c>
    </row>
    <row r="306" spans="1:12" ht="38.25" x14ac:dyDescent="0.25">
      <c r="A306" s="57" t="s">
        <v>750</v>
      </c>
      <c r="B306" s="96">
        <v>93141</v>
      </c>
      <c r="C306" s="59" t="s">
        <v>751</v>
      </c>
      <c r="D306" s="60" t="s">
        <v>62</v>
      </c>
      <c r="E306" s="61">
        <v>163.733</v>
      </c>
      <c r="F306" s="62"/>
      <c r="G306" s="62"/>
      <c r="H306" s="104">
        <v>150</v>
      </c>
      <c r="I306" s="61" t="s">
        <v>752</v>
      </c>
      <c r="J306" s="61">
        <v>13175.808631830751</v>
      </c>
      <c r="K306" s="61">
        <v>11384.14136816925</v>
      </c>
      <c r="L306" s="64">
        <v>24559.95</v>
      </c>
    </row>
    <row r="307" spans="1:12" ht="24" x14ac:dyDescent="0.25">
      <c r="A307" s="57" t="s">
        <v>753</v>
      </c>
      <c r="B307" s="90">
        <v>90447</v>
      </c>
      <c r="C307" s="73" t="s">
        <v>731</v>
      </c>
      <c r="D307" s="74" t="s">
        <v>39</v>
      </c>
      <c r="E307" s="75">
        <v>5.5</v>
      </c>
      <c r="F307" s="75">
        <v>2.2000000000000002</v>
      </c>
      <c r="G307" s="76">
        <v>1</v>
      </c>
      <c r="H307" s="95">
        <v>330</v>
      </c>
      <c r="I307" s="78" t="s">
        <v>754</v>
      </c>
      <c r="J307" s="92"/>
      <c r="K307" s="92"/>
      <c r="L307" s="93">
        <v>1815</v>
      </c>
    </row>
    <row r="308" spans="1:12" ht="24" x14ac:dyDescent="0.25">
      <c r="A308" s="57" t="s">
        <v>755</v>
      </c>
      <c r="B308" s="90">
        <v>90456</v>
      </c>
      <c r="C308" s="73" t="s">
        <v>734</v>
      </c>
      <c r="D308" s="74" t="s">
        <v>62</v>
      </c>
      <c r="E308" s="75">
        <v>3.53</v>
      </c>
      <c r="F308" s="75">
        <v>1</v>
      </c>
      <c r="G308" s="76">
        <v>1</v>
      </c>
      <c r="H308" s="95">
        <v>150</v>
      </c>
      <c r="I308" s="78" t="s">
        <v>752</v>
      </c>
      <c r="J308" s="92"/>
      <c r="K308" s="92"/>
      <c r="L308" s="93">
        <v>529.5</v>
      </c>
    </row>
    <row r="309" spans="1:12" ht="24" x14ac:dyDescent="0.25">
      <c r="A309" s="57" t="s">
        <v>756</v>
      </c>
      <c r="B309" s="90">
        <v>90466</v>
      </c>
      <c r="C309" s="73" t="s">
        <v>736</v>
      </c>
      <c r="D309" s="74" t="s">
        <v>39</v>
      </c>
      <c r="E309" s="75">
        <v>11.31</v>
      </c>
      <c r="F309" s="75">
        <v>2.2000000000000002</v>
      </c>
      <c r="G309" s="76">
        <v>1</v>
      </c>
      <c r="H309" s="95">
        <v>330</v>
      </c>
      <c r="I309" s="78" t="s">
        <v>754</v>
      </c>
      <c r="J309" s="92"/>
      <c r="K309" s="92"/>
      <c r="L309" s="93">
        <v>3732.3</v>
      </c>
    </row>
    <row r="310" spans="1:12" ht="36" x14ac:dyDescent="0.25">
      <c r="A310" s="57" t="s">
        <v>757</v>
      </c>
      <c r="B310" s="90">
        <v>91842</v>
      </c>
      <c r="C310" s="73" t="s">
        <v>738</v>
      </c>
      <c r="D310" s="74" t="s">
        <v>39</v>
      </c>
      <c r="E310" s="75">
        <v>6.18</v>
      </c>
      <c r="F310" s="75">
        <v>2</v>
      </c>
      <c r="G310" s="76">
        <v>1</v>
      </c>
      <c r="H310" s="95">
        <v>300</v>
      </c>
      <c r="I310" s="78" t="s">
        <v>758</v>
      </c>
      <c r="J310" s="92"/>
      <c r="K310" s="92"/>
      <c r="L310" s="93">
        <v>1854</v>
      </c>
    </row>
    <row r="311" spans="1:12" ht="36" x14ac:dyDescent="0.25">
      <c r="A311" s="57" t="s">
        <v>759</v>
      </c>
      <c r="B311" s="90">
        <v>91852</v>
      </c>
      <c r="C311" s="73" t="s">
        <v>153</v>
      </c>
      <c r="D311" s="74" t="s">
        <v>39</v>
      </c>
      <c r="E311" s="75">
        <v>8.2200000000000006</v>
      </c>
      <c r="F311" s="75">
        <v>2.2000000000000002</v>
      </c>
      <c r="G311" s="76">
        <v>1</v>
      </c>
      <c r="H311" s="95">
        <v>330</v>
      </c>
      <c r="I311" s="78" t="s">
        <v>754</v>
      </c>
      <c r="J311" s="92"/>
      <c r="K311" s="92"/>
      <c r="L311" s="93">
        <v>2712.6000000000004</v>
      </c>
    </row>
    <row r="312" spans="1:12" ht="24" x14ac:dyDescent="0.25">
      <c r="A312" s="57" t="s">
        <v>760</v>
      </c>
      <c r="B312" s="90">
        <v>91926</v>
      </c>
      <c r="C312" s="73" t="s">
        <v>761</v>
      </c>
      <c r="D312" s="74" t="s">
        <v>39</v>
      </c>
      <c r="E312" s="75">
        <v>3.82</v>
      </c>
      <c r="F312" s="75">
        <v>12.6</v>
      </c>
      <c r="G312" s="76">
        <v>1</v>
      </c>
      <c r="H312" s="95">
        <v>1890</v>
      </c>
      <c r="I312" s="78" t="s">
        <v>762</v>
      </c>
      <c r="J312" s="92"/>
      <c r="K312" s="92"/>
      <c r="L312" s="93">
        <v>7219.7999999999993</v>
      </c>
    </row>
    <row r="313" spans="1:12" ht="24" x14ac:dyDescent="0.25">
      <c r="A313" s="57" t="s">
        <v>763</v>
      </c>
      <c r="B313" s="90">
        <v>91937</v>
      </c>
      <c r="C313" s="73" t="s">
        <v>744</v>
      </c>
      <c r="D313" s="74" t="s">
        <v>62</v>
      </c>
      <c r="E313" s="75">
        <v>10.76</v>
      </c>
      <c r="F313" s="75">
        <v>0.375</v>
      </c>
      <c r="G313" s="76">
        <v>1</v>
      </c>
      <c r="H313" s="95">
        <v>56.25</v>
      </c>
      <c r="I313" s="78" t="s">
        <v>764</v>
      </c>
      <c r="J313" s="92"/>
      <c r="K313" s="92"/>
      <c r="L313" s="93">
        <v>605.25</v>
      </c>
    </row>
    <row r="314" spans="1:12" ht="24" x14ac:dyDescent="0.25">
      <c r="A314" s="57" t="s">
        <v>765</v>
      </c>
      <c r="B314" s="90">
        <v>91940</v>
      </c>
      <c r="C314" s="73" t="s">
        <v>747</v>
      </c>
      <c r="D314" s="74" t="s">
        <v>62</v>
      </c>
      <c r="E314" s="75">
        <v>13.39</v>
      </c>
      <c r="F314" s="75">
        <v>1</v>
      </c>
      <c r="G314" s="76">
        <v>1</v>
      </c>
      <c r="H314" s="95">
        <v>150</v>
      </c>
      <c r="I314" s="78" t="s">
        <v>752</v>
      </c>
      <c r="J314" s="92"/>
      <c r="K314" s="92"/>
      <c r="L314" s="93">
        <v>2008.5</v>
      </c>
    </row>
    <row r="315" spans="1:12" ht="24" x14ac:dyDescent="0.25">
      <c r="A315" s="57" t="s">
        <v>766</v>
      </c>
      <c r="B315" s="90">
        <v>91996</v>
      </c>
      <c r="C315" s="73" t="s">
        <v>767</v>
      </c>
      <c r="D315" s="74" t="s">
        <v>62</v>
      </c>
      <c r="E315" s="75">
        <v>27.22</v>
      </c>
      <c r="F315" s="75">
        <v>1</v>
      </c>
      <c r="G315" s="76">
        <v>1</v>
      </c>
      <c r="H315" s="95">
        <v>150</v>
      </c>
      <c r="I315" s="78" t="s">
        <v>752</v>
      </c>
      <c r="J315" s="92"/>
      <c r="K315" s="92"/>
      <c r="L315" s="93">
        <v>4083</v>
      </c>
    </row>
    <row r="316" spans="1:12" ht="38.25" x14ac:dyDescent="0.25">
      <c r="A316" s="57" t="s">
        <v>768</v>
      </c>
      <c r="B316" s="96">
        <v>93143</v>
      </c>
      <c r="C316" s="59" t="s">
        <v>769</v>
      </c>
      <c r="D316" s="60" t="s">
        <v>62</v>
      </c>
      <c r="E316" s="61">
        <v>165.85300000000004</v>
      </c>
      <c r="F316" s="62"/>
      <c r="G316" s="62"/>
      <c r="H316" s="104">
        <v>50</v>
      </c>
      <c r="I316" s="61" t="s">
        <v>770</v>
      </c>
      <c r="J316" s="61">
        <v>4498.4883290159505</v>
      </c>
      <c r="K316" s="61">
        <v>3794.1616709840509</v>
      </c>
      <c r="L316" s="64">
        <v>8292.6500000000015</v>
      </c>
    </row>
    <row r="317" spans="1:12" ht="24" x14ac:dyDescent="0.25">
      <c r="A317" s="57" t="s">
        <v>771</v>
      </c>
      <c r="B317" s="90">
        <v>90447</v>
      </c>
      <c r="C317" s="73" t="s">
        <v>731</v>
      </c>
      <c r="D317" s="74" t="s">
        <v>39</v>
      </c>
      <c r="E317" s="75">
        <v>5.5</v>
      </c>
      <c r="F317" s="75">
        <v>2.2000000000000002</v>
      </c>
      <c r="G317" s="76">
        <v>1</v>
      </c>
      <c r="H317" s="95">
        <v>110.00000000000001</v>
      </c>
      <c r="I317" s="78" t="s">
        <v>772</v>
      </c>
      <c r="J317" s="92"/>
      <c r="K317" s="92"/>
      <c r="L317" s="93">
        <v>605.00000000000011</v>
      </c>
    </row>
    <row r="318" spans="1:12" ht="24" x14ac:dyDescent="0.25">
      <c r="A318" s="57" t="s">
        <v>773</v>
      </c>
      <c r="B318" s="90">
        <v>90456</v>
      </c>
      <c r="C318" s="73" t="s">
        <v>734</v>
      </c>
      <c r="D318" s="74" t="s">
        <v>62</v>
      </c>
      <c r="E318" s="75">
        <v>3.53</v>
      </c>
      <c r="F318" s="75">
        <v>1</v>
      </c>
      <c r="G318" s="76">
        <v>1</v>
      </c>
      <c r="H318" s="95">
        <v>50</v>
      </c>
      <c r="I318" s="78" t="s">
        <v>770</v>
      </c>
      <c r="J318" s="92"/>
      <c r="K318" s="92"/>
      <c r="L318" s="93">
        <v>176.5</v>
      </c>
    </row>
    <row r="319" spans="1:12" ht="24" x14ac:dyDescent="0.25">
      <c r="A319" s="57" t="s">
        <v>774</v>
      </c>
      <c r="B319" s="90">
        <v>90466</v>
      </c>
      <c r="C319" s="73" t="s">
        <v>736</v>
      </c>
      <c r="D319" s="74" t="s">
        <v>39</v>
      </c>
      <c r="E319" s="75">
        <v>11.31</v>
      </c>
      <c r="F319" s="75">
        <v>2.2000000000000002</v>
      </c>
      <c r="G319" s="76">
        <v>1</v>
      </c>
      <c r="H319" s="95">
        <v>110.00000000000001</v>
      </c>
      <c r="I319" s="78" t="s">
        <v>772</v>
      </c>
      <c r="J319" s="92"/>
      <c r="K319" s="92"/>
      <c r="L319" s="93">
        <v>1244.1000000000001</v>
      </c>
    </row>
    <row r="320" spans="1:12" ht="36" x14ac:dyDescent="0.25">
      <c r="A320" s="57" t="s">
        <v>775</v>
      </c>
      <c r="B320" s="90">
        <v>91842</v>
      </c>
      <c r="C320" s="73" t="s">
        <v>738</v>
      </c>
      <c r="D320" s="74" t="s">
        <v>39</v>
      </c>
      <c r="E320" s="75">
        <v>6.18</v>
      </c>
      <c r="F320" s="75">
        <v>2</v>
      </c>
      <c r="G320" s="76">
        <v>1</v>
      </c>
      <c r="H320" s="95">
        <v>100</v>
      </c>
      <c r="I320" s="78" t="s">
        <v>776</v>
      </c>
      <c r="J320" s="92"/>
      <c r="K320" s="92"/>
      <c r="L320" s="93">
        <v>618</v>
      </c>
    </row>
    <row r="321" spans="1:12" ht="36" x14ac:dyDescent="0.25">
      <c r="A321" s="57" t="s">
        <v>777</v>
      </c>
      <c r="B321" s="90">
        <v>91852</v>
      </c>
      <c r="C321" s="73" t="s">
        <v>153</v>
      </c>
      <c r="D321" s="74" t="s">
        <v>39</v>
      </c>
      <c r="E321" s="75">
        <v>8.2200000000000006</v>
      </c>
      <c r="F321" s="75">
        <v>2.2000000000000002</v>
      </c>
      <c r="G321" s="76">
        <v>1</v>
      </c>
      <c r="H321" s="95">
        <v>110.00000000000001</v>
      </c>
      <c r="I321" s="78" t="s">
        <v>772</v>
      </c>
      <c r="J321" s="92"/>
      <c r="K321" s="92"/>
      <c r="L321" s="93">
        <v>904.20000000000016</v>
      </c>
    </row>
    <row r="322" spans="1:12" ht="24" x14ac:dyDescent="0.25">
      <c r="A322" s="57" t="s">
        <v>778</v>
      </c>
      <c r="B322" s="90">
        <v>91926</v>
      </c>
      <c r="C322" s="73" t="s">
        <v>761</v>
      </c>
      <c r="D322" s="74" t="s">
        <v>39</v>
      </c>
      <c r="E322" s="75">
        <v>3.82</v>
      </c>
      <c r="F322" s="75">
        <v>12.6</v>
      </c>
      <c r="G322" s="76">
        <v>1</v>
      </c>
      <c r="H322" s="95">
        <v>630</v>
      </c>
      <c r="I322" s="78" t="s">
        <v>779</v>
      </c>
      <c r="J322" s="92"/>
      <c r="K322" s="92"/>
      <c r="L322" s="93">
        <v>2406.6</v>
      </c>
    </row>
    <row r="323" spans="1:12" ht="24" x14ac:dyDescent="0.25">
      <c r="A323" s="57" t="s">
        <v>780</v>
      </c>
      <c r="B323" s="90">
        <v>91937</v>
      </c>
      <c r="C323" s="73" t="s">
        <v>744</v>
      </c>
      <c r="D323" s="74" t="s">
        <v>62</v>
      </c>
      <c r="E323" s="75">
        <v>10.76</v>
      </c>
      <c r="F323" s="75">
        <v>0.375</v>
      </c>
      <c r="G323" s="76">
        <v>1</v>
      </c>
      <c r="H323" s="95">
        <v>18.75</v>
      </c>
      <c r="I323" s="78" t="s">
        <v>781</v>
      </c>
      <c r="J323" s="92"/>
      <c r="K323" s="92"/>
      <c r="L323" s="93">
        <v>201.75</v>
      </c>
    </row>
    <row r="324" spans="1:12" ht="24" x14ac:dyDescent="0.25">
      <c r="A324" s="57" t="s">
        <v>782</v>
      </c>
      <c r="B324" s="90">
        <v>91940</v>
      </c>
      <c r="C324" s="73" t="s">
        <v>747</v>
      </c>
      <c r="D324" s="74" t="s">
        <v>62</v>
      </c>
      <c r="E324" s="75">
        <v>13.39</v>
      </c>
      <c r="F324" s="75">
        <v>1</v>
      </c>
      <c r="G324" s="76">
        <v>1</v>
      </c>
      <c r="H324" s="95">
        <v>50</v>
      </c>
      <c r="I324" s="78" t="s">
        <v>770</v>
      </c>
      <c r="J324" s="92"/>
      <c r="K324" s="92"/>
      <c r="L324" s="93">
        <v>669.5</v>
      </c>
    </row>
    <row r="325" spans="1:12" ht="24" x14ac:dyDescent="0.25">
      <c r="A325" s="57" t="s">
        <v>783</v>
      </c>
      <c r="B325" s="90">
        <v>91997</v>
      </c>
      <c r="C325" s="73" t="s">
        <v>784</v>
      </c>
      <c r="D325" s="74" t="s">
        <v>62</v>
      </c>
      <c r="E325" s="75">
        <v>29.34</v>
      </c>
      <c r="F325" s="75">
        <v>1</v>
      </c>
      <c r="G325" s="76">
        <v>1</v>
      </c>
      <c r="H325" s="95">
        <v>50</v>
      </c>
      <c r="I325" s="78" t="s">
        <v>770</v>
      </c>
      <c r="J325" s="92"/>
      <c r="K325" s="92"/>
      <c r="L325" s="93">
        <v>1467</v>
      </c>
    </row>
    <row r="326" spans="1:12" ht="38.25" x14ac:dyDescent="0.25">
      <c r="A326" s="57" t="s">
        <v>785</v>
      </c>
      <c r="B326" s="96">
        <v>97587</v>
      </c>
      <c r="C326" s="59" t="s">
        <v>786</v>
      </c>
      <c r="D326" s="60" t="s">
        <v>62</v>
      </c>
      <c r="E326" s="61">
        <v>312.03862199999992</v>
      </c>
      <c r="F326" s="62"/>
      <c r="G326" s="62"/>
      <c r="H326" s="71">
        <v>72</v>
      </c>
      <c r="I326" s="61" t="s">
        <v>729</v>
      </c>
      <c r="J326" s="61">
        <v>21857.632441236976</v>
      </c>
      <c r="K326" s="61">
        <v>609.14834276301929</v>
      </c>
      <c r="L326" s="64">
        <v>22466.780783999995</v>
      </c>
    </row>
    <row r="327" spans="1:12" ht="36" x14ac:dyDescent="0.25">
      <c r="A327" s="57" t="s">
        <v>787</v>
      </c>
      <c r="B327" s="90">
        <v>39510</v>
      </c>
      <c r="C327" s="73" t="s">
        <v>788</v>
      </c>
      <c r="D327" s="74" t="s">
        <v>62</v>
      </c>
      <c r="E327" s="75">
        <v>293.27999999999997</v>
      </c>
      <c r="F327" s="75">
        <v>1</v>
      </c>
      <c r="G327" s="76">
        <v>1</v>
      </c>
      <c r="H327" s="77">
        <v>72</v>
      </c>
      <c r="I327" s="78" t="s">
        <v>729</v>
      </c>
      <c r="J327" s="78"/>
      <c r="K327" s="78"/>
      <c r="L327" s="79">
        <v>21116.159999999996</v>
      </c>
    </row>
    <row r="328" spans="1:12" x14ac:dyDescent="0.25">
      <c r="A328" s="57" t="s">
        <v>789</v>
      </c>
      <c r="B328" s="90">
        <v>88247</v>
      </c>
      <c r="C328" s="73" t="s">
        <v>712</v>
      </c>
      <c r="D328" s="74" t="s">
        <v>29</v>
      </c>
      <c r="E328" s="75">
        <v>18.25</v>
      </c>
      <c r="F328" s="75">
        <v>0.14799999999999999</v>
      </c>
      <c r="G328" s="76">
        <v>1</v>
      </c>
      <c r="H328" s="77">
        <v>10.655999999999999</v>
      </c>
      <c r="I328" s="78" t="s">
        <v>790</v>
      </c>
      <c r="J328" s="78"/>
      <c r="K328" s="78"/>
      <c r="L328" s="79">
        <v>194.47199999999998</v>
      </c>
    </row>
    <row r="329" spans="1:12" ht="25.5" x14ac:dyDescent="0.25">
      <c r="A329" s="57" t="s">
        <v>791</v>
      </c>
      <c r="B329" s="90">
        <v>88264</v>
      </c>
      <c r="C329" s="73" t="s">
        <v>715</v>
      </c>
      <c r="D329" s="74" t="s">
        <v>29</v>
      </c>
      <c r="E329" s="75">
        <v>22.61</v>
      </c>
      <c r="F329" s="75">
        <v>0.35510000000000003</v>
      </c>
      <c r="G329" s="76">
        <v>1</v>
      </c>
      <c r="H329" s="77">
        <v>25.567200000000003</v>
      </c>
      <c r="I329" s="78" t="s">
        <v>792</v>
      </c>
      <c r="J329" s="78"/>
      <c r="K329" s="78"/>
      <c r="L329" s="79">
        <v>578.0743920000001</v>
      </c>
    </row>
    <row r="330" spans="1:12" ht="25.5" x14ac:dyDescent="0.25">
      <c r="A330" s="57" t="s">
        <v>793</v>
      </c>
      <c r="B330" s="90">
        <v>88264</v>
      </c>
      <c r="C330" s="73" t="s">
        <v>715</v>
      </c>
      <c r="D330" s="74" t="s">
        <v>29</v>
      </c>
      <c r="E330" s="75">
        <v>22.61</v>
      </c>
      <c r="F330" s="75">
        <v>0.35510000000000003</v>
      </c>
      <c r="G330" s="76">
        <v>1</v>
      </c>
      <c r="H330" s="77">
        <v>25.567200000000003</v>
      </c>
      <c r="I330" s="78" t="s">
        <v>792</v>
      </c>
      <c r="J330" s="78"/>
      <c r="K330" s="78"/>
      <c r="L330" s="79">
        <v>578.0743920000001</v>
      </c>
    </row>
    <row r="331" spans="1:12" ht="38.25" x14ac:dyDescent="0.25">
      <c r="A331" s="57" t="s">
        <v>794</v>
      </c>
      <c r="B331" s="58">
        <v>91926</v>
      </c>
      <c r="C331" s="59" t="s">
        <v>761</v>
      </c>
      <c r="D331" s="60" t="s">
        <v>39</v>
      </c>
      <c r="E331" s="61">
        <v>3.8413999999999993</v>
      </c>
      <c r="F331" s="62"/>
      <c r="G331" s="62"/>
      <c r="H331" s="71">
        <v>900</v>
      </c>
      <c r="I331" s="61" t="s">
        <v>795</v>
      </c>
      <c r="J331" s="61">
        <v>2624.9566692275994</v>
      </c>
      <c r="K331" s="61">
        <v>832.30333077239982</v>
      </c>
      <c r="L331" s="86">
        <v>3457.2599999999993</v>
      </c>
    </row>
    <row r="332" spans="1:12" ht="24" x14ac:dyDescent="0.25">
      <c r="A332" s="57" t="s">
        <v>796</v>
      </c>
      <c r="B332" s="90">
        <v>1014</v>
      </c>
      <c r="C332" s="73" t="s">
        <v>797</v>
      </c>
      <c r="D332" s="74" t="s">
        <v>39</v>
      </c>
      <c r="E332" s="75">
        <v>2.17</v>
      </c>
      <c r="F332" s="75">
        <v>1.19</v>
      </c>
      <c r="G332" s="76">
        <v>1</v>
      </c>
      <c r="H332" s="77">
        <v>1071</v>
      </c>
      <c r="I332" s="78" t="s">
        <v>798</v>
      </c>
      <c r="J332" s="78"/>
      <c r="K332" s="78"/>
      <c r="L332" s="87">
        <v>2324.0699999999997</v>
      </c>
    </row>
    <row r="333" spans="1:12" ht="24" x14ac:dyDescent="0.25">
      <c r="A333" s="57" t="s">
        <v>799</v>
      </c>
      <c r="B333" s="90">
        <v>21127</v>
      </c>
      <c r="C333" s="73" t="s">
        <v>800</v>
      </c>
      <c r="D333" s="74" t="s">
        <v>62</v>
      </c>
      <c r="E333" s="75">
        <v>3.7</v>
      </c>
      <c r="F333" s="75">
        <v>8.9999999999999993E-3</v>
      </c>
      <c r="G333" s="76">
        <v>1</v>
      </c>
      <c r="H333" s="77">
        <v>8.1</v>
      </c>
      <c r="I333" s="78" t="s">
        <v>801</v>
      </c>
      <c r="J333" s="78"/>
      <c r="K333" s="78"/>
      <c r="L333" s="87">
        <v>29.97</v>
      </c>
    </row>
    <row r="334" spans="1:12" x14ac:dyDescent="0.25">
      <c r="A334" s="57" t="s">
        <v>802</v>
      </c>
      <c r="B334" s="90">
        <v>88247</v>
      </c>
      <c r="C334" s="73" t="s">
        <v>712</v>
      </c>
      <c r="D334" s="74" t="s">
        <v>29</v>
      </c>
      <c r="E334" s="75">
        <v>18.25</v>
      </c>
      <c r="F334" s="75">
        <v>0.03</v>
      </c>
      <c r="G334" s="76">
        <v>1</v>
      </c>
      <c r="H334" s="77">
        <v>27</v>
      </c>
      <c r="I334" s="78" t="s">
        <v>803</v>
      </c>
      <c r="J334" s="78"/>
      <c r="K334" s="78"/>
      <c r="L334" s="87">
        <v>492.75</v>
      </c>
    </row>
    <row r="335" spans="1:12" x14ac:dyDescent="0.25">
      <c r="A335" s="57" t="s">
        <v>804</v>
      </c>
      <c r="B335" s="90">
        <v>88264</v>
      </c>
      <c r="C335" s="73" t="s">
        <v>715</v>
      </c>
      <c r="D335" s="74" t="s">
        <v>29</v>
      </c>
      <c r="E335" s="75">
        <v>22.61</v>
      </c>
      <c r="F335" s="75">
        <v>0.03</v>
      </c>
      <c r="G335" s="76">
        <v>1</v>
      </c>
      <c r="H335" s="77">
        <v>27</v>
      </c>
      <c r="I335" s="78" t="s">
        <v>803</v>
      </c>
      <c r="J335" s="78"/>
      <c r="K335" s="78"/>
      <c r="L335" s="87">
        <v>610.47</v>
      </c>
    </row>
    <row r="336" spans="1:12" ht="38.25" x14ac:dyDescent="0.25">
      <c r="A336" s="57" t="s">
        <v>805</v>
      </c>
      <c r="B336" s="58">
        <v>91931</v>
      </c>
      <c r="C336" s="59" t="s">
        <v>806</v>
      </c>
      <c r="D336" s="60" t="s">
        <v>39</v>
      </c>
      <c r="E336" s="61">
        <v>9.0005199999999999</v>
      </c>
      <c r="F336" s="62"/>
      <c r="G336" s="62"/>
      <c r="H336" s="71">
        <v>900</v>
      </c>
      <c r="I336" s="61" t="s">
        <v>795</v>
      </c>
      <c r="J336" s="61">
        <v>6652.3396482958678</v>
      </c>
      <c r="K336" s="61">
        <v>1448.1283517041318</v>
      </c>
      <c r="L336" s="86">
        <v>8100.4679999999998</v>
      </c>
    </row>
    <row r="337" spans="1:12" ht="36" x14ac:dyDescent="0.25">
      <c r="A337" s="57" t="s">
        <v>807</v>
      </c>
      <c r="B337" s="90">
        <v>994</v>
      </c>
      <c r="C337" s="73" t="s">
        <v>808</v>
      </c>
      <c r="D337" s="74" t="s">
        <v>39</v>
      </c>
      <c r="E337" s="75">
        <v>5.75</v>
      </c>
      <c r="F337" s="75">
        <v>1.19</v>
      </c>
      <c r="G337" s="76">
        <v>1</v>
      </c>
      <c r="H337" s="77">
        <v>1071</v>
      </c>
      <c r="I337" s="78" t="s">
        <v>798</v>
      </c>
      <c r="J337" s="78"/>
      <c r="K337" s="78"/>
      <c r="L337" s="87">
        <v>6158.25</v>
      </c>
    </row>
    <row r="338" spans="1:12" ht="24" x14ac:dyDescent="0.25">
      <c r="A338" s="57" t="s">
        <v>809</v>
      </c>
      <c r="B338" s="90">
        <v>21127</v>
      </c>
      <c r="C338" s="73" t="s">
        <v>800</v>
      </c>
      <c r="D338" s="74" t="s">
        <v>62</v>
      </c>
      <c r="E338" s="75">
        <v>3.7</v>
      </c>
      <c r="F338" s="75">
        <v>8.9999999999999993E-3</v>
      </c>
      <c r="G338" s="76">
        <v>1</v>
      </c>
      <c r="H338" s="77">
        <v>8.1</v>
      </c>
      <c r="I338" s="78" t="s">
        <v>801</v>
      </c>
      <c r="J338" s="78"/>
      <c r="K338" s="78"/>
      <c r="L338" s="87">
        <v>29.97</v>
      </c>
    </row>
    <row r="339" spans="1:12" x14ac:dyDescent="0.25">
      <c r="A339" s="57" t="s">
        <v>810</v>
      </c>
      <c r="B339" s="90">
        <v>88247</v>
      </c>
      <c r="C339" s="73" t="s">
        <v>712</v>
      </c>
      <c r="D339" s="74" t="s">
        <v>29</v>
      </c>
      <c r="E339" s="75">
        <v>18.25</v>
      </c>
      <c r="F339" s="75">
        <v>5.1999999999999998E-2</v>
      </c>
      <c r="G339" s="76">
        <v>1</v>
      </c>
      <c r="H339" s="77">
        <v>46.8</v>
      </c>
      <c r="I339" s="78" t="s">
        <v>811</v>
      </c>
      <c r="J339" s="78"/>
      <c r="K339" s="78"/>
      <c r="L339" s="87">
        <v>854.09999999999991</v>
      </c>
    </row>
    <row r="340" spans="1:12" x14ac:dyDescent="0.25">
      <c r="A340" s="57" t="s">
        <v>812</v>
      </c>
      <c r="B340" s="90">
        <v>88264</v>
      </c>
      <c r="C340" s="73" t="s">
        <v>715</v>
      </c>
      <c r="D340" s="74" t="s">
        <v>29</v>
      </c>
      <c r="E340" s="75">
        <v>22.61</v>
      </c>
      <c r="F340" s="75">
        <v>5.1999999999999998E-2</v>
      </c>
      <c r="G340" s="76">
        <v>1</v>
      </c>
      <c r="H340" s="77">
        <v>46.8</v>
      </c>
      <c r="I340" s="78" t="s">
        <v>811</v>
      </c>
      <c r="J340" s="78"/>
      <c r="K340" s="78"/>
      <c r="L340" s="87">
        <v>1058.1479999999999</v>
      </c>
    </row>
    <row r="341" spans="1:12" ht="25.5" x14ac:dyDescent="0.25">
      <c r="A341" s="57" t="s">
        <v>813</v>
      </c>
      <c r="B341" s="96">
        <v>98111</v>
      </c>
      <c r="C341" s="59" t="s">
        <v>814</v>
      </c>
      <c r="D341" s="60" t="s">
        <v>62</v>
      </c>
      <c r="E341" s="61">
        <v>49.775275999999998</v>
      </c>
      <c r="F341" s="62"/>
      <c r="G341" s="62"/>
      <c r="H341" s="104">
        <v>5</v>
      </c>
      <c r="I341" s="61" t="s">
        <v>815</v>
      </c>
      <c r="J341" s="61">
        <v>225.51288434549971</v>
      </c>
      <c r="K341" s="61">
        <v>23.363495654500277</v>
      </c>
      <c r="L341" s="64">
        <v>248.87637999999998</v>
      </c>
    </row>
    <row r="342" spans="1:12" ht="24" x14ac:dyDescent="0.25">
      <c r="A342" s="57" t="s">
        <v>816</v>
      </c>
      <c r="B342" s="90">
        <v>34643</v>
      </c>
      <c r="C342" s="73" t="s">
        <v>817</v>
      </c>
      <c r="D342" s="74" t="s">
        <v>62</v>
      </c>
      <c r="E342" s="75">
        <v>41.98</v>
      </c>
      <c r="F342" s="75">
        <v>1</v>
      </c>
      <c r="G342" s="76">
        <v>1</v>
      </c>
      <c r="H342" s="95">
        <v>5</v>
      </c>
      <c r="I342" s="78" t="s">
        <v>815</v>
      </c>
      <c r="J342" s="92"/>
      <c r="K342" s="92"/>
      <c r="L342" s="93">
        <v>209.89999999999998</v>
      </c>
    </row>
    <row r="343" spans="1:12" x14ac:dyDescent="0.25">
      <c r="A343" s="57" t="s">
        <v>818</v>
      </c>
      <c r="B343" s="90">
        <v>88309</v>
      </c>
      <c r="C343" s="73" t="s">
        <v>225</v>
      </c>
      <c r="D343" s="74" t="s">
        <v>29</v>
      </c>
      <c r="E343" s="75">
        <v>22.37</v>
      </c>
      <c r="F343" s="75">
        <v>0.1384</v>
      </c>
      <c r="G343" s="76">
        <v>1</v>
      </c>
      <c r="H343" s="95">
        <v>0.69199999999999995</v>
      </c>
      <c r="I343" s="78" t="s">
        <v>819</v>
      </c>
      <c r="J343" s="92"/>
      <c r="K343" s="92"/>
      <c r="L343" s="93">
        <v>15.480039999999999</v>
      </c>
    </row>
    <row r="344" spans="1:12" x14ac:dyDescent="0.25">
      <c r="A344" s="57" t="s">
        <v>820</v>
      </c>
      <c r="B344" s="90">
        <v>88316</v>
      </c>
      <c r="C344" s="73" t="s">
        <v>28</v>
      </c>
      <c r="D344" s="74" t="s">
        <v>29</v>
      </c>
      <c r="E344" s="75">
        <v>16.21</v>
      </c>
      <c r="F344" s="75">
        <v>0.10879999999999999</v>
      </c>
      <c r="G344" s="76">
        <v>1</v>
      </c>
      <c r="H344" s="95">
        <v>0.54399999999999993</v>
      </c>
      <c r="I344" s="78" t="s">
        <v>821</v>
      </c>
      <c r="J344" s="92"/>
      <c r="K344" s="92"/>
      <c r="L344" s="93">
        <v>8.8182399999999994</v>
      </c>
    </row>
    <row r="345" spans="1:12" ht="25.5" x14ac:dyDescent="0.25">
      <c r="A345" s="57" t="s">
        <v>822</v>
      </c>
      <c r="B345" s="90">
        <v>101618</v>
      </c>
      <c r="C345" s="73" t="s">
        <v>823</v>
      </c>
      <c r="D345" s="74" t="s">
        <v>58</v>
      </c>
      <c r="E345" s="75">
        <v>208.2</v>
      </c>
      <c r="F345" s="75">
        <v>1.41E-2</v>
      </c>
      <c r="G345" s="76">
        <v>1</v>
      </c>
      <c r="H345" s="95">
        <v>7.0499999999999993E-2</v>
      </c>
      <c r="I345" s="78" t="s">
        <v>824</v>
      </c>
      <c r="J345" s="92"/>
      <c r="K345" s="92"/>
      <c r="L345" s="93">
        <v>14.678099999999997</v>
      </c>
    </row>
    <row r="346" spans="1:12" x14ac:dyDescent="0.25">
      <c r="A346" s="57">
        <v>11</v>
      </c>
      <c r="B346" s="65"/>
      <c r="C346" s="66" t="s">
        <v>825</v>
      </c>
      <c r="D346" s="67"/>
      <c r="E346" s="68"/>
      <c r="F346" s="68"/>
      <c r="G346" s="69"/>
      <c r="H346" s="69"/>
      <c r="I346" s="69"/>
      <c r="J346" s="69"/>
      <c r="K346" s="97"/>
      <c r="L346" s="98">
        <v>17719.406199999998</v>
      </c>
    </row>
    <row r="347" spans="1:12" ht="38.25" x14ac:dyDescent="0.25">
      <c r="A347" s="57" t="s">
        <v>826</v>
      </c>
      <c r="B347" s="58">
        <v>91865</v>
      </c>
      <c r="C347" s="59" t="s">
        <v>827</v>
      </c>
      <c r="D347" s="60" t="s">
        <v>39</v>
      </c>
      <c r="E347" s="61">
        <v>21.217909999999996</v>
      </c>
      <c r="F347" s="62"/>
      <c r="G347" s="62"/>
      <c r="H347" s="71">
        <v>500</v>
      </c>
      <c r="I347" s="61" t="s">
        <v>828</v>
      </c>
      <c r="J347" s="61">
        <v>7860.9129518068094</v>
      </c>
      <c r="K347" s="61">
        <v>2748.0420481931892</v>
      </c>
      <c r="L347" s="86">
        <v>10608.954999999998</v>
      </c>
    </row>
    <row r="348" spans="1:12" x14ac:dyDescent="0.25">
      <c r="A348" s="57" t="s">
        <v>829</v>
      </c>
      <c r="B348" s="90">
        <v>2684</v>
      </c>
      <c r="C348" s="73" t="s">
        <v>830</v>
      </c>
      <c r="D348" s="74" t="s">
        <v>39</v>
      </c>
      <c r="E348" s="75">
        <v>12.51</v>
      </c>
      <c r="F348" s="75">
        <v>1.0169999999999999</v>
      </c>
      <c r="G348" s="76">
        <v>1</v>
      </c>
      <c r="H348" s="77">
        <v>508.49999999999994</v>
      </c>
      <c r="I348" s="78" t="s">
        <v>831</v>
      </c>
      <c r="J348" s="78"/>
      <c r="K348" s="78"/>
      <c r="L348" s="87">
        <v>6361.3349999999991</v>
      </c>
    </row>
    <row r="349" spans="1:12" x14ac:dyDescent="0.25">
      <c r="A349" s="57" t="s">
        <v>832</v>
      </c>
      <c r="B349" s="90">
        <v>88247</v>
      </c>
      <c r="C349" s="73" t="s">
        <v>712</v>
      </c>
      <c r="D349" s="74" t="s">
        <v>29</v>
      </c>
      <c r="E349" s="75">
        <v>18.25</v>
      </c>
      <c r="F349" s="75">
        <v>0.13400000000000001</v>
      </c>
      <c r="G349" s="76">
        <v>1</v>
      </c>
      <c r="H349" s="77">
        <v>67</v>
      </c>
      <c r="I349" s="78" t="s">
        <v>833</v>
      </c>
      <c r="J349" s="78"/>
      <c r="K349" s="78"/>
      <c r="L349" s="87">
        <v>1222.75</v>
      </c>
    </row>
    <row r="350" spans="1:12" x14ac:dyDescent="0.25">
      <c r="A350" s="57" t="s">
        <v>834</v>
      </c>
      <c r="B350" s="90">
        <v>88264</v>
      </c>
      <c r="C350" s="73" t="s">
        <v>715</v>
      </c>
      <c r="D350" s="74" t="s">
        <v>29</v>
      </c>
      <c r="E350" s="75">
        <v>22.61</v>
      </c>
      <c r="F350" s="75">
        <v>0.13400000000000001</v>
      </c>
      <c r="G350" s="76">
        <v>1</v>
      </c>
      <c r="H350" s="77">
        <v>67</v>
      </c>
      <c r="I350" s="78" t="s">
        <v>833</v>
      </c>
      <c r="J350" s="78"/>
      <c r="K350" s="78"/>
      <c r="L350" s="87">
        <v>1514.87</v>
      </c>
    </row>
    <row r="351" spans="1:12" ht="48" x14ac:dyDescent="0.25">
      <c r="A351" s="57" t="s">
        <v>835</v>
      </c>
      <c r="B351" s="90">
        <v>91170</v>
      </c>
      <c r="C351" s="73" t="s">
        <v>144</v>
      </c>
      <c r="D351" s="74" t="s">
        <v>39</v>
      </c>
      <c r="E351" s="75">
        <v>3.02</v>
      </c>
      <c r="F351" s="75">
        <v>1</v>
      </c>
      <c r="G351" s="76">
        <v>1</v>
      </c>
      <c r="H351" s="77">
        <v>500</v>
      </c>
      <c r="I351" s="78" t="s">
        <v>828</v>
      </c>
      <c r="J351" s="78"/>
      <c r="K351" s="78"/>
      <c r="L351" s="87">
        <v>1510</v>
      </c>
    </row>
    <row r="352" spans="1:12" ht="25.5" x14ac:dyDescent="0.25">
      <c r="A352" s="57" t="s">
        <v>836</v>
      </c>
      <c r="B352" s="58">
        <v>98261</v>
      </c>
      <c r="C352" s="59" t="s">
        <v>837</v>
      </c>
      <c r="D352" s="60" t="s">
        <v>39</v>
      </c>
      <c r="E352" s="61">
        <v>3.1557179999999998</v>
      </c>
      <c r="F352" s="62"/>
      <c r="G352" s="62"/>
      <c r="H352" s="71">
        <v>500</v>
      </c>
      <c r="I352" s="61" t="s">
        <v>828</v>
      </c>
      <c r="J352" s="61">
        <v>603.29902913331887</v>
      </c>
      <c r="K352" s="61">
        <v>974.55997086668106</v>
      </c>
      <c r="L352" s="86">
        <v>1577.8589999999999</v>
      </c>
    </row>
    <row r="353" spans="1:12" x14ac:dyDescent="0.25">
      <c r="A353" s="57" t="s">
        <v>838</v>
      </c>
      <c r="B353" s="90">
        <v>11901</v>
      </c>
      <c r="C353" s="73" t="s">
        <v>839</v>
      </c>
      <c r="D353" s="74" t="s">
        <v>39</v>
      </c>
      <c r="E353" s="75">
        <v>0.62</v>
      </c>
      <c r="F353" s="75">
        <v>1.05</v>
      </c>
      <c r="G353" s="76">
        <v>1</v>
      </c>
      <c r="H353" s="77">
        <v>525</v>
      </c>
      <c r="I353" s="78" t="s">
        <v>840</v>
      </c>
      <c r="J353" s="78"/>
      <c r="K353" s="78"/>
      <c r="L353" s="87">
        <v>325.5</v>
      </c>
    </row>
    <row r="354" spans="1:12" x14ac:dyDescent="0.25">
      <c r="A354" s="57" t="s">
        <v>841</v>
      </c>
      <c r="B354" s="90">
        <v>88247</v>
      </c>
      <c r="C354" s="73" t="s">
        <v>712</v>
      </c>
      <c r="D354" s="74" t="s">
        <v>29</v>
      </c>
      <c r="E354" s="75">
        <v>18.25</v>
      </c>
      <c r="F354" s="75">
        <v>6.13E-2</v>
      </c>
      <c r="G354" s="76">
        <v>1</v>
      </c>
      <c r="H354" s="77">
        <v>30.65</v>
      </c>
      <c r="I354" s="78" t="s">
        <v>842</v>
      </c>
      <c r="J354" s="78"/>
      <c r="K354" s="78"/>
      <c r="L354" s="87">
        <v>559.36249999999995</v>
      </c>
    </row>
    <row r="355" spans="1:12" x14ac:dyDescent="0.25">
      <c r="A355" s="57" t="s">
        <v>843</v>
      </c>
      <c r="B355" s="90">
        <v>88264</v>
      </c>
      <c r="C355" s="73" t="s">
        <v>715</v>
      </c>
      <c r="D355" s="74" t="s">
        <v>29</v>
      </c>
      <c r="E355" s="75">
        <v>22.61</v>
      </c>
      <c r="F355" s="75">
        <v>6.13E-2</v>
      </c>
      <c r="G355" s="76">
        <v>1</v>
      </c>
      <c r="H355" s="77">
        <v>30.65</v>
      </c>
      <c r="I355" s="78" t="s">
        <v>842</v>
      </c>
      <c r="J355" s="78"/>
      <c r="K355" s="78"/>
      <c r="L355" s="87">
        <v>692.99649999999997</v>
      </c>
    </row>
    <row r="356" spans="1:12" ht="25.5" x14ac:dyDescent="0.25">
      <c r="A356" s="105" t="s">
        <v>844</v>
      </c>
      <c r="B356" s="106">
        <v>98297</v>
      </c>
      <c r="C356" s="59" t="s">
        <v>845</v>
      </c>
      <c r="D356" s="60" t="s">
        <v>39</v>
      </c>
      <c r="E356" s="61">
        <v>7.4393700000000003</v>
      </c>
      <c r="F356" s="107"/>
      <c r="G356" s="107"/>
      <c r="H356" s="108">
        <v>500</v>
      </c>
      <c r="I356" s="61" t="s">
        <v>828</v>
      </c>
      <c r="J356" s="61">
        <v>3659.1202519008748</v>
      </c>
      <c r="K356" s="61">
        <v>60.564748099124991</v>
      </c>
      <c r="L356" s="86">
        <v>3719.6849999999999</v>
      </c>
    </row>
    <row r="357" spans="1:12" ht="24" x14ac:dyDescent="0.25">
      <c r="A357" s="105" t="s">
        <v>846</v>
      </c>
      <c r="B357" s="109">
        <v>39599</v>
      </c>
      <c r="C357" s="73" t="s">
        <v>847</v>
      </c>
      <c r="D357" s="74" t="s">
        <v>39</v>
      </c>
      <c r="E357" s="75">
        <v>6.91</v>
      </c>
      <c r="F357" s="75">
        <v>1.05</v>
      </c>
      <c r="G357" s="76">
        <v>1</v>
      </c>
      <c r="H357" s="110">
        <v>525</v>
      </c>
      <c r="I357" s="78" t="s">
        <v>840</v>
      </c>
      <c r="J357" s="78"/>
      <c r="K357" s="78"/>
      <c r="L357" s="87">
        <v>3627.75</v>
      </c>
    </row>
    <row r="358" spans="1:12" x14ac:dyDescent="0.25">
      <c r="A358" s="105" t="s">
        <v>848</v>
      </c>
      <c r="B358" s="109">
        <v>88247</v>
      </c>
      <c r="C358" s="73" t="s">
        <v>712</v>
      </c>
      <c r="D358" s="74" t="s">
        <v>29</v>
      </c>
      <c r="E358" s="75">
        <v>18.25</v>
      </c>
      <c r="F358" s="75">
        <v>4.4999999999999997E-3</v>
      </c>
      <c r="G358" s="76">
        <v>1</v>
      </c>
      <c r="H358" s="110">
        <v>2.25</v>
      </c>
      <c r="I358" s="78" t="s">
        <v>849</v>
      </c>
      <c r="J358" s="78"/>
      <c r="K358" s="78"/>
      <c r="L358" s="87">
        <v>41.0625</v>
      </c>
    </row>
    <row r="359" spans="1:12" x14ac:dyDescent="0.25">
      <c r="A359" s="105" t="s">
        <v>850</v>
      </c>
      <c r="B359" s="109">
        <v>88264</v>
      </c>
      <c r="C359" s="73" t="s">
        <v>715</v>
      </c>
      <c r="D359" s="74" t="s">
        <v>29</v>
      </c>
      <c r="E359" s="75">
        <v>22.61</v>
      </c>
      <c r="F359" s="75">
        <v>4.4999999999999997E-3</v>
      </c>
      <c r="G359" s="76">
        <v>1</v>
      </c>
      <c r="H359" s="110">
        <v>2.25</v>
      </c>
      <c r="I359" s="78" t="s">
        <v>849</v>
      </c>
      <c r="J359" s="78"/>
      <c r="K359" s="78"/>
      <c r="L359" s="87">
        <v>50.872500000000002</v>
      </c>
    </row>
    <row r="360" spans="1:12" ht="25.5" x14ac:dyDescent="0.25">
      <c r="A360" s="57" t="s">
        <v>851</v>
      </c>
      <c r="B360" s="58">
        <v>100556</v>
      </c>
      <c r="C360" s="59" t="s">
        <v>852</v>
      </c>
      <c r="D360" s="60" t="s">
        <v>62</v>
      </c>
      <c r="E360" s="61">
        <v>40.027560000000001</v>
      </c>
      <c r="F360" s="62"/>
      <c r="G360" s="62"/>
      <c r="H360" s="71">
        <v>30</v>
      </c>
      <c r="I360" s="61" t="s">
        <v>853</v>
      </c>
      <c r="J360" s="61">
        <v>878.38256728931754</v>
      </c>
      <c r="K360" s="61">
        <v>322.4442327106824</v>
      </c>
      <c r="L360" s="86">
        <v>1200.8268</v>
      </c>
    </row>
    <row r="361" spans="1:12" ht="24" x14ac:dyDescent="0.25">
      <c r="A361" s="57" t="s">
        <v>854</v>
      </c>
      <c r="B361" s="90">
        <v>20254</v>
      </c>
      <c r="C361" s="73" t="s">
        <v>855</v>
      </c>
      <c r="D361" s="74" t="s">
        <v>62</v>
      </c>
      <c r="E361" s="75">
        <v>25.89</v>
      </c>
      <c r="F361" s="75">
        <v>1</v>
      </c>
      <c r="G361" s="76">
        <v>1</v>
      </c>
      <c r="H361" s="77">
        <v>30</v>
      </c>
      <c r="I361" s="78" t="s">
        <v>853</v>
      </c>
      <c r="J361" s="78"/>
      <c r="K361" s="78"/>
      <c r="L361" s="87">
        <v>776.7</v>
      </c>
    </row>
    <row r="362" spans="1:12" x14ac:dyDescent="0.25">
      <c r="A362" s="57" t="s">
        <v>856</v>
      </c>
      <c r="B362" s="90">
        <v>88247</v>
      </c>
      <c r="C362" s="73" t="s">
        <v>712</v>
      </c>
      <c r="D362" s="74" t="s">
        <v>29</v>
      </c>
      <c r="E362" s="75">
        <v>18.25</v>
      </c>
      <c r="F362" s="75">
        <v>0.34599999999999997</v>
      </c>
      <c r="G362" s="76">
        <v>1</v>
      </c>
      <c r="H362" s="77">
        <v>10.379999999999999</v>
      </c>
      <c r="I362" s="78" t="s">
        <v>857</v>
      </c>
      <c r="J362" s="78"/>
      <c r="K362" s="78"/>
      <c r="L362" s="87">
        <v>189.43499999999997</v>
      </c>
    </row>
    <row r="363" spans="1:12" x14ac:dyDescent="0.25">
      <c r="A363" s="57" t="s">
        <v>858</v>
      </c>
      <c r="B363" s="90">
        <v>88264</v>
      </c>
      <c r="C363" s="73" t="s">
        <v>715</v>
      </c>
      <c r="D363" s="74" t="s">
        <v>29</v>
      </c>
      <c r="E363" s="75">
        <v>22.61</v>
      </c>
      <c r="F363" s="75">
        <v>0.34599999999999997</v>
      </c>
      <c r="G363" s="76">
        <v>1</v>
      </c>
      <c r="H363" s="77">
        <v>10.379999999999999</v>
      </c>
      <c r="I363" s="78" t="s">
        <v>857</v>
      </c>
      <c r="J363" s="78"/>
      <c r="K363" s="78"/>
      <c r="L363" s="87">
        <v>234.69179999999997</v>
      </c>
    </row>
    <row r="364" spans="1:12" ht="38.25" x14ac:dyDescent="0.25">
      <c r="A364" s="57" t="s">
        <v>859</v>
      </c>
      <c r="B364" s="58">
        <v>100561</v>
      </c>
      <c r="C364" s="59" t="s">
        <v>860</v>
      </c>
      <c r="D364" s="60" t="s">
        <v>62</v>
      </c>
      <c r="E364" s="61">
        <v>204.02680000000001</v>
      </c>
      <c r="F364" s="62"/>
      <c r="G364" s="62"/>
      <c r="H364" s="71">
        <v>3</v>
      </c>
      <c r="I364" s="61" t="s">
        <v>705</v>
      </c>
      <c r="J364" s="61">
        <v>516.80585810067726</v>
      </c>
      <c r="K364" s="61">
        <v>95.274541899322799</v>
      </c>
      <c r="L364" s="86">
        <v>612.08040000000005</v>
      </c>
    </row>
    <row r="365" spans="1:12" ht="36" x14ac:dyDescent="0.25">
      <c r="A365" s="57" t="s">
        <v>861</v>
      </c>
      <c r="B365" s="90">
        <v>11251</v>
      </c>
      <c r="C365" s="73" t="s">
        <v>862</v>
      </c>
      <c r="D365" s="74" t="s">
        <v>62</v>
      </c>
      <c r="E365" s="75">
        <v>155.87</v>
      </c>
      <c r="F365" s="75">
        <v>1</v>
      </c>
      <c r="G365" s="76">
        <v>1</v>
      </c>
      <c r="H365" s="77">
        <v>3</v>
      </c>
      <c r="I365" s="78" t="s">
        <v>705</v>
      </c>
      <c r="J365" s="78"/>
      <c r="K365" s="78"/>
      <c r="L365" s="87">
        <v>467.61</v>
      </c>
    </row>
    <row r="366" spans="1:12" ht="36" x14ac:dyDescent="0.25">
      <c r="A366" s="57" t="s">
        <v>863</v>
      </c>
      <c r="B366" s="90">
        <v>87367</v>
      </c>
      <c r="C366" s="73" t="s">
        <v>709</v>
      </c>
      <c r="D366" s="74" t="s">
        <v>58</v>
      </c>
      <c r="E366" s="75">
        <v>623.35</v>
      </c>
      <c r="F366" s="75">
        <v>1.4E-2</v>
      </c>
      <c r="G366" s="76">
        <v>1</v>
      </c>
      <c r="H366" s="77">
        <v>4.2000000000000003E-2</v>
      </c>
      <c r="I366" s="78" t="s">
        <v>864</v>
      </c>
      <c r="J366" s="78"/>
      <c r="K366" s="78"/>
      <c r="L366" s="87">
        <v>26.180700000000002</v>
      </c>
    </row>
    <row r="367" spans="1:12" x14ac:dyDescent="0.25">
      <c r="A367" s="57" t="s">
        <v>865</v>
      </c>
      <c r="B367" s="90">
        <v>88247</v>
      </c>
      <c r="C367" s="73" t="s">
        <v>712</v>
      </c>
      <c r="D367" s="74" t="s">
        <v>29</v>
      </c>
      <c r="E367" s="75">
        <v>18.25</v>
      </c>
      <c r="F367" s="75">
        <v>0.96499999999999997</v>
      </c>
      <c r="G367" s="76">
        <v>1</v>
      </c>
      <c r="H367" s="77">
        <v>2.895</v>
      </c>
      <c r="I367" s="78" t="s">
        <v>866</v>
      </c>
      <c r="J367" s="78"/>
      <c r="K367" s="78"/>
      <c r="L367" s="87">
        <v>52.833750000000002</v>
      </c>
    </row>
    <row r="368" spans="1:12" x14ac:dyDescent="0.25">
      <c r="A368" s="57" t="s">
        <v>867</v>
      </c>
      <c r="B368" s="90">
        <v>88264</v>
      </c>
      <c r="C368" s="73" t="s">
        <v>715</v>
      </c>
      <c r="D368" s="74" t="s">
        <v>29</v>
      </c>
      <c r="E368" s="75">
        <v>22.61</v>
      </c>
      <c r="F368" s="75">
        <v>0.96499999999999997</v>
      </c>
      <c r="G368" s="76">
        <v>1</v>
      </c>
      <c r="H368" s="77">
        <v>2.895</v>
      </c>
      <c r="I368" s="78" t="s">
        <v>866</v>
      </c>
      <c r="J368" s="78"/>
      <c r="K368" s="78"/>
      <c r="L368" s="87">
        <v>65.455950000000001</v>
      </c>
    </row>
    <row r="369" spans="1:12" x14ac:dyDescent="0.25">
      <c r="A369" s="57">
        <v>12</v>
      </c>
      <c r="B369" s="88"/>
      <c r="C369" s="100" t="s">
        <v>868</v>
      </c>
      <c r="D369" s="101"/>
      <c r="E369" s="102"/>
      <c r="F369" s="102"/>
      <c r="G369" s="102"/>
      <c r="H369" s="102"/>
      <c r="I369" s="102"/>
      <c r="J369" s="103"/>
      <c r="K369" s="103"/>
      <c r="L369" s="70">
        <v>12154.394108000002</v>
      </c>
    </row>
    <row r="370" spans="1:12" ht="38.25" x14ac:dyDescent="0.25">
      <c r="A370" s="57" t="s">
        <v>869</v>
      </c>
      <c r="B370" s="96">
        <v>89957</v>
      </c>
      <c r="C370" s="59" t="s">
        <v>870</v>
      </c>
      <c r="D370" s="60" t="s">
        <v>62</v>
      </c>
      <c r="E370" s="61">
        <v>128.42270000000005</v>
      </c>
      <c r="F370" s="62"/>
      <c r="G370" s="62"/>
      <c r="H370" s="104">
        <v>46</v>
      </c>
      <c r="I370" s="61" t="s">
        <v>871</v>
      </c>
      <c r="J370" s="61">
        <v>2406.0827880216852</v>
      </c>
      <c r="K370" s="61">
        <v>3501.361411978316</v>
      </c>
      <c r="L370" s="64">
        <v>5907.4442000000017</v>
      </c>
    </row>
    <row r="371" spans="1:12" ht="24" x14ac:dyDescent="0.25">
      <c r="A371" s="57" t="s">
        <v>872</v>
      </c>
      <c r="B371" s="90">
        <v>89356</v>
      </c>
      <c r="C371" s="73" t="s">
        <v>873</v>
      </c>
      <c r="D371" s="74" t="s">
        <v>39</v>
      </c>
      <c r="E371" s="75">
        <v>20.85</v>
      </c>
      <c r="F371" s="75">
        <v>2.14</v>
      </c>
      <c r="G371" s="76">
        <v>1</v>
      </c>
      <c r="H371" s="95">
        <v>98.440000000000012</v>
      </c>
      <c r="I371" s="78" t="s">
        <v>874</v>
      </c>
      <c r="J371" s="92"/>
      <c r="K371" s="92"/>
      <c r="L371" s="93">
        <v>2052.4740000000006</v>
      </c>
    </row>
    <row r="372" spans="1:12" ht="24" x14ac:dyDescent="0.25">
      <c r="A372" s="57" t="s">
        <v>875</v>
      </c>
      <c r="B372" s="90">
        <v>89362</v>
      </c>
      <c r="C372" s="73" t="s">
        <v>876</v>
      </c>
      <c r="D372" s="74" t="s">
        <v>62</v>
      </c>
      <c r="E372" s="75">
        <v>7.88</v>
      </c>
      <c r="F372" s="75">
        <v>1.18</v>
      </c>
      <c r="G372" s="76">
        <v>1</v>
      </c>
      <c r="H372" s="95">
        <v>54.279999999999994</v>
      </c>
      <c r="I372" s="78" t="s">
        <v>877</v>
      </c>
      <c r="J372" s="92"/>
      <c r="K372" s="92"/>
      <c r="L372" s="93">
        <v>427.72639999999996</v>
      </c>
    </row>
    <row r="373" spans="1:12" ht="36" x14ac:dyDescent="0.25">
      <c r="A373" s="57" t="s">
        <v>878</v>
      </c>
      <c r="B373" s="90">
        <v>89366</v>
      </c>
      <c r="C373" s="73" t="s">
        <v>879</v>
      </c>
      <c r="D373" s="74" t="s">
        <v>62</v>
      </c>
      <c r="E373" s="75">
        <v>17.02</v>
      </c>
      <c r="F373" s="75">
        <v>1</v>
      </c>
      <c r="G373" s="76">
        <v>1</v>
      </c>
      <c r="H373" s="95">
        <v>46</v>
      </c>
      <c r="I373" s="78" t="s">
        <v>871</v>
      </c>
      <c r="J373" s="92"/>
      <c r="K373" s="92"/>
      <c r="L373" s="93">
        <v>782.92</v>
      </c>
    </row>
    <row r="374" spans="1:12" ht="24" x14ac:dyDescent="0.25">
      <c r="A374" s="57" t="s">
        <v>880</v>
      </c>
      <c r="B374" s="90">
        <v>89395</v>
      </c>
      <c r="C374" s="73" t="s">
        <v>881</v>
      </c>
      <c r="D374" s="74" t="s">
        <v>62</v>
      </c>
      <c r="E374" s="75">
        <v>10.97</v>
      </c>
      <c r="F374" s="75">
        <v>0.89</v>
      </c>
      <c r="G374" s="76">
        <v>1</v>
      </c>
      <c r="H374" s="95">
        <v>40.94</v>
      </c>
      <c r="I374" s="78" t="s">
        <v>882</v>
      </c>
      <c r="J374" s="92"/>
      <c r="K374" s="92"/>
      <c r="L374" s="93">
        <v>449.11180000000002</v>
      </c>
    </row>
    <row r="375" spans="1:12" ht="24" x14ac:dyDescent="0.25">
      <c r="A375" s="57" t="s">
        <v>883</v>
      </c>
      <c r="B375" s="90">
        <v>90443</v>
      </c>
      <c r="C375" s="73" t="s">
        <v>884</v>
      </c>
      <c r="D375" s="74" t="s">
        <v>39</v>
      </c>
      <c r="E375" s="75">
        <v>10.99</v>
      </c>
      <c r="F375" s="75">
        <v>2.14</v>
      </c>
      <c r="G375" s="76">
        <v>1</v>
      </c>
      <c r="H375" s="95">
        <v>98.440000000000012</v>
      </c>
      <c r="I375" s="78" t="s">
        <v>874</v>
      </c>
      <c r="J375" s="92"/>
      <c r="K375" s="92"/>
      <c r="L375" s="93">
        <v>1081.8556000000001</v>
      </c>
    </row>
    <row r="376" spans="1:12" ht="24" x14ac:dyDescent="0.25">
      <c r="A376" s="57" t="s">
        <v>885</v>
      </c>
      <c r="B376" s="90">
        <v>90466</v>
      </c>
      <c r="C376" s="73" t="s">
        <v>736</v>
      </c>
      <c r="D376" s="74" t="s">
        <v>39</v>
      </c>
      <c r="E376" s="75">
        <v>11.31</v>
      </c>
      <c r="F376" s="75">
        <v>2.14</v>
      </c>
      <c r="G376" s="76">
        <v>1</v>
      </c>
      <c r="H376" s="95">
        <v>98.440000000000012</v>
      </c>
      <c r="I376" s="78" t="s">
        <v>874</v>
      </c>
      <c r="J376" s="92"/>
      <c r="K376" s="92"/>
      <c r="L376" s="93">
        <v>1113.3564000000001</v>
      </c>
    </row>
    <row r="377" spans="1:12" ht="38.25" x14ac:dyDescent="0.25">
      <c r="A377" s="57" t="s">
        <v>886</v>
      </c>
      <c r="B377" s="96">
        <v>95637</v>
      </c>
      <c r="C377" s="59" t="s">
        <v>887</v>
      </c>
      <c r="D377" s="60" t="s">
        <v>62</v>
      </c>
      <c r="E377" s="61">
        <v>547.16186199999993</v>
      </c>
      <c r="F377" s="62"/>
      <c r="G377" s="62"/>
      <c r="H377" s="104">
        <v>1</v>
      </c>
      <c r="I377" s="61" t="s">
        <v>63</v>
      </c>
      <c r="J377" s="61">
        <v>375.32045001298474</v>
      </c>
      <c r="K377" s="61">
        <v>171.84141198701511</v>
      </c>
      <c r="L377" s="64">
        <v>547.16186199999993</v>
      </c>
    </row>
    <row r="378" spans="1:12" ht="25.5" x14ac:dyDescent="0.25">
      <c r="A378" s="57" t="s">
        <v>888</v>
      </c>
      <c r="B378" s="90">
        <v>3148</v>
      </c>
      <c r="C378" s="73" t="s">
        <v>65</v>
      </c>
      <c r="D378" s="74" t="s">
        <v>62</v>
      </c>
      <c r="E378" s="75">
        <v>14.12</v>
      </c>
      <c r="F378" s="75">
        <v>0.1512</v>
      </c>
      <c r="G378" s="76">
        <v>1</v>
      </c>
      <c r="H378" s="95">
        <v>0.1512</v>
      </c>
      <c r="I378" s="78" t="s">
        <v>889</v>
      </c>
      <c r="J378" s="92"/>
      <c r="K378" s="92"/>
      <c r="L378" s="93">
        <v>2.134944</v>
      </c>
    </row>
    <row r="379" spans="1:12" x14ac:dyDescent="0.25">
      <c r="A379" s="57" t="s">
        <v>890</v>
      </c>
      <c r="B379" s="90">
        <v>3457</v>
      </c>
      <c r="C379" s="73" t="s">
        <v>891</v>
      </c>
      <c r="D379" s="74" t="s">
        <v>62</v>
      </c>
      <c r="E379" s="75">
        <v>24.4</v>
      </c>
      <c r="F379" s="75">
        <v>4</v>
      </c>
      <c r="G379" s="76">
        <v>1</v>
      </c>
      <c r="H379" s="95">
        <v>4</v>
      </c>
      <c r="I379" s="78" t="s">
        <v>892</v>
      </c>
      <c r="J379" s="92"/>
      <c r="K379" s="92"/>
      <c r="L379" s="93">
        <v>97.6</v>
      </c>
    </row>
    <row r="380" spans="1:12" x14ac:dyDescent="0.25">
      <c r="A380" s="57" t="s">
        <v>893</v>
      </c>
      <c r="B380" s="90">
        <v>4180</v>
      </c>
      <c r="C380" s="73" t="s">
        <v>894</v>
      </c>
      <c r="D380" s="74" t="s">
        <v>62</v>
      </c>
      <c r="E380" s="75">
        <v>17</v>
      </c>
      <c r="F380" s="75">
        <v>2</v>
      </c>
      <c r="G380" s="76">
        <v>1</v>
      </c>
      <c r="H380" s="95">
        <v>2</v>
      </c>
      <c r="I380" s="78" t="s">
        <v>895</v>
      </c>
      <c r="J380" s="92"/>
      <c r="K380" s="92"/>
      <c r="L380" s="93">
        <v>34</v>
      </c>
    </row>
    <row r="381" spans="1:12" x14ac:dyDescent="0.25">
      <c r="A381" s="57" t="s">
        <v>896</v>
      </c>
      <c r="B381" s="90">
        <v>6017</v>
      </c>
      <c r="C381" s="73" t="s">
        <v>897</v>
      </c>
      <c r="D381" s="74" t="s">
        <v>62</v>
      </c>
      <c r="E381" s="75">
        <v>97.09</v>
      </c>
      <c r="F381" s="75">
        <v>1</v>
      </c>
      <c r="G381" s="76">
        <v>1</v>
      </c>
      <c r="H381" s="95">
        <v>1</v>
      </c>
      <c r="I381" s="78" t="s">
        <v>63</v>
      </c>
      <c r="J381" s="92"/>
      <c r="K381" s="92"/>
      <c r="L381" s="93">
        <v>97.09</v>
      </c>
    </row>
    <row r="382" spans="1:12" x14ac:dyDescent="0.25">
      <c r="A382" s="57" t="s">
        <v>898</v>
      </c>
      <c r="B382" s="90">
        <v>6296</v>
      </c>
      <c r="C382" s="73" t="s">
        <v>899</v>
      </c>
      <c r="D382" s="74" t="s">
        <v>62</v>
      </c>
      <c r="E382" s="75">
        <v>33.04</v>
      </c>
      <c r="F382" s="75">
        <v>1</v>
      </c>
      <c r="G382" s="76">
        <v>1</v>
      </c>
      <c r="H382" s="95">
        <v>1</v>
      </c>
      <c r="I382" s="78" t="s">
        <v>63</v>
      </c>
      <c r="J382" s="92"/>
      <c r="K382" s="92"/>
      <c r="L382" s="93">
        <v>33.04</v>
      </c>
    </row>
    <row r="383" spans="1:12" x14ac:dyDescent="0.25">
      <c r="A383" s="57" t="s">
        <v>900</v>
      </c>
      <c r="B383" s="90">
        <v>7307</v>
      </c>
      <c r="C383" s="73" t="s">
        <v>901</v>
      </c>
      <c r="D383" s="74" t="s">
        <v>118</v>
      </c>
      <c r="E383" s="75">
        <v>40.72</v>
      </c>
      <c r="F383" s="75">
        <v>3.5999999999999997E-2</v>
      </c>
      <c r="G383" s="76">
        <v>1</v>
      </c>
      <c r="H383" s="95">
        <v>3.5999999999999997E-2</v>
      </c>
      <c r="I383" s="78" t="s">
        <v>902</v>
      </c>
      <c r="J383" s="92"/>
      <c r="K383" s="92"/>
      <c r="L383" s="93">
        <v>1.4659199999999999</v>
      </c>
    </row>
    <row r="384" spans="1:12" ht="24" x14ac:dyDescent="0.25">
      <c r="A384" s="57" t="s">
        <v>903</v>
      </c>
      <c r="B384" s="90">
        <v>7698</v>
      </c>
      <c r="C384" s="73" t="s">
        <v>904</v>
      </c>
      <c r="D384" s="74" t="s">
        <v>39</v>
      </c>
      <c r="E384" s="75">
        <v>53.89</v>
      </c>
      <c r="F384" s="75">
        <v>1.143</v>
      </c>
      <c r="G384" s="76">
        <v>1</v>
      </c>
      <c r="H384" s="95">
        <v>1.143</v>
      </c>
      <c r="I384" s="78" t="s">
        <v>905</v>
      </c>
      <c r="J384" s="92"/>
      <c r="K384" s="92"/>
      <c r="L384" s="93">
        <v>61.596270000000004</v>
      </c>
    </row>
    <row r="385" spans="1:12" ht="24" x14ac:dyDescent="0.25">
      <c r="A385" s="57" t="s">
        <v>906</v>
      </c>
      <c r="B385" s="90">
        <v>88248</v>
      </c>
      <c r="C385" s="73" t="s">
        <v>70</v>
      </c>
      <c r="D385" s="74" t="s">
        <v>29</v>
      </c>
      <c r="E385" s="75">
        <v>17.45</v>
      </c>
      <c r="F385" s="75">
        <v>5.6167999999999996</v>
      </c>
      <c r="G385" s="76">
        <v>1</v>
      </c>
      <c r="H385" s="95">
        <v>5.6167999999999996</v>
      </c>
      <c r="I385" s="78" t="s">
        <v>907</v>
      </c>
      <c r="J385" s="92"/>
      <c r="K385" s="92"/>
      <c r="L385" s="93">
        <v>98.013159999999985</v>
      </c>
    </row>
    <row r="386" spans="1:12" ht="24" x14ac:dyDescent="0.25">
      <c r="A386" s="57" t="s">
        <v>908</v>
      </c>
      <c r="B386" s="90">
        <v>88267</v>
      </c>
      <c r="C386" s="73" t="s">
        <v>73</v>
      </c>
      <c r="D386" s="74" t="s">
        <v>29</v>
      </c>
      <c r="E386" s="75">
        <v>21.76</v>
      </c>
      <c r="F386" s="75">
        <v>5.6167999999999996</v>
      </c>
      <c r="G386" s="76">
        <v>1</v>
      </c>
      <c r="H386" s="95">
        <v>5.6167999999999996</v>
      </c>
      <c r="I386" s="78" t="s">
        <v>907</v>
      </c>
      <c r="J386" s="92"/>
      <c r="K386" s="92"/>
      <c r="L386" s="93">
        <v>122.221568</v>
      </c>
    </row>
    <row r="387" spans="1:12" ht="38.25" x14ac:dyDescent="0.25">
      <c r="A387" s="57" t="s">
        <v>909</v>
      </c>
      <c r="B387" s="96">
        <v>89986</v>
      </c>
      <c r="C387" s="59" t="s">
        <v>910</v>
      </c>
      <c r="D387" s="60" t="s">
        <v>62</v>
      </c>
      <c r="E387" s="61">
        <v>104.90011699999998</v>
      </c>
      <c r="F387" s="62"/>
      <c r="G387" s="62"/>
      <c r="H387" s="104">
        <v>18</v>
      </c>
      <c r="I387" s="61" t="s">
        <v>911</v>
      </c>
      <c r="J387" s="61">
        <v>1787.6853379459535</v>
      </c>
      <c r="K387" s="61">
        <v>100.51676805404617</v>
      </c>
      <c r="L387" s="64">
        <v>1888.2021059999997</v>
      </c>
    </row>
    <row r="388" spans="1:12" ht="25.5" x14ac:dyDescent="0.25">
      <c r="A388" s="57" t="s">
        <v>912</v>
      </c>
      <c r="B388" s="90">
        <v>3148</v>
      </c>
      <c r="C388" s="73" t="s">
        <v>65</v>
      </c>
      <c r="D388" s="74" t="s">
        <v>62</v>
      </c>
      <c r="E388" s="75">
        <v>14.12</v>
      </c>
      <c r="F388" s="75">
        <v>8.3999999999999995E-3</v>
      </c>
      <c r="G388" s="76">
        <v>1</v>
      </c>
      <c r="H388" s="95">
        <v>0.1512</v>
      </c>
      <c r="I388" s="78" t="s">
        <v>889</v>
      </c>
      <c r="J388" s="92"/>
      <c r="K388" s="92"/>
      <c r="L388" s="93">
        <v>2.134944</v>
      </c>
    </row>
    <row r="389" spans="1:12" ht="24" x14ac:dyDescent="0.25">
      <c r="A389" s="57" t="s">
        <v>913</v>
      </c>
      <c r="B389" s="90">
        <v>6006</v>
      </c>
      <c r="C389" s="73" t="s">
        <v>914</v>
      </c>
      <c r="D389" s="74" t="s">
        <v>62</v>
      </c>
      <c r="E389" s="75">
        <v>97.61</v>
      </c>
      <c r="F389" s="75">
        <v>1</v>
      </c>
      <c r="G389" s="76">
        <v>1</v>
      </c>
      <c r="H389" s="95">
        <v>18</v>
      </c>
      <c r="I389" s="78" t="s">
        <v>911</v>
      </c>
      <c r="J389" s="92"/>
      <c r="K389" s="92"/>
      <c r="L389" s="93">
        <v>1756.98</v>
      </c>
    </row>
    <row r="390" spans="1:12" ht="24" x14ac:dyDescent="0.25">
      <c r="A390" s="57" t="s">
        <v>915</v>
      </c>
      <c r="B390" s="90">
        <v>88248</v>
      </c>
      <c r="C390" s="73" t="s">
        <v>70</v>
      </c>
      <c r="D390" s="74" t="s">
        <v>29</v>
      </c>
      <c r="E390" s="75">
        <v>17.45</v>
      </c>
      <c r="F390" s="75">
        <v>0.18290000000000001</v>
      </c>
      <c r="G390" s="76">
        <v>1</v>
      </c>
      <c r="H390" s="95">
        <v>3.2922000000000002</v>
      </c>
      <c r="I390" s="78" t="s">
        <v>916</v>
      </c>
      <c r="J390" s="92"/>
      <c r="K390" s="92"/>
      <c r="L390" s="93">
        <v>57.448889999999999</v>
      </c>
    </row>
    <row r="391" spans="1:12" ht="24" x14ac:dyDescent="0.25">
      <c r="A391" s="57" t="s">
        <v>917</v>
      </c>
      <c r="B391" s="90">
        <v>88267</v>
      </c>
      <c r="C391" s="73" t="s">
        <v>73</v>
      </c>
      <c r="D391" s="74" t="s">
        <v>29</v>
      </c>
      <c r="E391" s="75">
        <v>21.76</v>
      </c>
      <c r="F391" s="75">
        <v>0.18290000000000001</v>
      </c>
      <c r="G391" s="76">
        <v>1</v>
      </c>
      <c r="H391" s="95">
        <v>3.2922000000000002</v>
      </c>
      <c r="I391" s="78" t="s">
        <v>916</v>
      </c>
      <c r="J391" s="92"/>
      <c r="K391" s="92"/>
      <c r="L391" s="93">
        <v>71.638272000000015</v>
      </c>
    </row>
    <row r="392" spans="1:12" ht="38.25" x14ac:dyDescent="0.25">
      <c r="A392" s="57" t="s">
        <v>918</v>
      </c>
      <c r="B392" s="96">
        <v>86909</v>
      </c>
      <c r="C392" s="59" t="s">
        <v>919</v>
      </c>
      <c r="D392" s="60" t="s">
        <v>62</v>
      </c>
      <c r="E392" s="61">
        <v>101.84884700000001</v>
      </c>
      <c r="F392" s="62"/>
      <c r="G392" s="62"/>
      <c r="H392" s="104">
        <v>20</v>
      </c>
      <c r="I392" s="61" t="s">
        <v>920</v>
      </c>
      <c r="J392" s="61">
        <v>1967.1297258911909</v>
      </c>
      <c r="K392" s="61">
        <v>69.847214108809368</v>
      </c>
      <c r="L392" s="64">
        <v>2036.9769400000002</v>
      </c>
    </row>
    <row r="393" spans="1:12" x14ac:dyDescent="0.25">
      <c r="A393" s="57" t="s">
        <v>921</v>
      </c>
      <c r="B393" s="90">
        <v>3146</v>
      </c>
      <c r="C393" s="73" t="s">
        <v>922</v>
      </c>
      <c r="D393" s="74" t="s">
        <v>62</v>
      </c>
      <c r="E393" s="75">
        <v>3.83</v>
      </c>
      <c r="F393" s="75">
        <v>2.1000000000000001E-2</v>
      </c>
      <c r="G393" s="76">
        <v>1</v>
      </c>
      <c r="H393" s="95">
        <v>0.42000000000000004</v>
      </c>
      <c r="I393" s="78" t="s">
        <v>923</v>
      </c>
      <c r="J393" s="92"/>
      <c r="K393" s="92"/>
      <c r="L393" s="93">
        <v>1.6086000000000003</v>
      </c>
    </row>
    <row r="394" spans="1:12" ht="24" x14ac:dyDescent="0.25">
      <c r="A394" s="57" t="s">
        <v>924</v>
      </c>
      <c r="B394" s="90">
        <v>11772</v>
      </c>
      <c r="C394" s="73" t="s">
        <v>925</v>
      </c>
      <c r="D394" s="74" t="s">
        <v>62</v>
      </c>
      <c r="E394" s="75">
        <v>97.29</v>
      </c>
      <c r="F394" s="75">
        <v>1</v>
      </c>
      <c r="G394" s="76">
        <v>1</v>
      </c>
      <c r="H394" s="95">
        <v>20</v>
      </c>
      <c r="I394" s="78" t="s">
        <v>920</v>
      </c>
      <c r="J394" s="92"/>
      <c r="K394" s="92"/>
      <c r="L394" s="93">
        <v>1945.8000000000002</v>
      </c>
    </row>
    <row r="395" spans="1:12" ht="24" x14ac:dyDescent="0.25">
      <c r="A395" s="57" t="s">
        <v>926</v>
      </c>
      <c r="B395" s="90">
        <v>88267</v>
      </c>
      <c r="C395" s="73" t="s">
        <v>73</v>
      </c>
      <c r="D395" s="74" t="s">
        <v>29</v>
      </c>
      <c r="E395" s="75">
        <v>21.76</v>
      </c>
      <c r="F395" s="75">
        <v>0.16669999999999999</v>
      </c>
      <c r="G395" s="76">
        <v>1</v>
      </c>
      <c r="H395" s="95">
        <v>3.3339999999999996</v>
      </c>
      <c r="I395" s="78" t="s">
        <v>927</v>
      </c>
      <c r="J395" s="92"/>
      <c r="K395" s="92"/>
      <c r="L395" s="93">
        <v>72.547839999999994</v>
      </c>
    </row>
    <row r="396" spans="1:12" x14ac:dyDescent="0.25">
      <c r="A396" s="57" t="s">
        <v>928</v>
      </c>
      <c r="B396" s="90">
        <v>88316</v>
      </c>
      <c r="C396" s="73" t="s">
        <v>28</v>
      </c>
      <c r="D396" s="74" t="s">
        <v>29</v>
      </c>
      <c r="E396" s="75">
        <v>16.21</v>
      </c>
      <c r="F396" s="75">
        <v>5.2499999999999998E-2</v>
      </c>
      <c r="G396" s="76">
        <v>1</v>
      </c>
      <c r="H396" s="95">
        <v>1.05</v>
      </c>
      <c r="I396" s="78" t="s">
        <v>929</v>
      </c>
      <c r="J396" s="92"/>
      <c r="K396" s="92"/>
      <c r="L396" s="93">
        <v>17.020500000000002</v>
      </c>
    </row>
    <row r="397" spans="1:12" ht="38.25" x14ac:dyDescent="0.25">
      <c r="A397" s="57" t="s">
        <v>930</v>
      </c>
      <c r="B397" s="96">
        <v>102623</v>
      </c>
      <c r="C397" s="59" t="s">
        <v>931</v>
      </c>
      <c r="D397" s="60" t="s">
        <v>62</v>
      </c>
      <c r="E397" s="61">
        <v>887.30449999999996</v>
      </c>
      <c r="F397" s="62"/>
      <c r="G397" s="62"/>
      <c r="H397" s="104">
        <v>2</v>
      </c>
      <c r="I397" s="61" t="s">
        <v>895</v>
      </c>
      <c r="J397" s="61">
        <v>1607.5801425557181</v>
      </c>
      <c r="K397" s="61">
        <v>167.02885744428198</v>
      </c>
      <c r="L397" s="64">
        <v>1774.6089999999999</v>
      </c>
    </row>
    <row r="398" spans="1:12" ht="24" x14ac:dyDescent="0.25">
      <c r="A398" s="57" t="s">
        <v>932</v>
      </c>
      <c r="B398" s="90">
        <v>94489</v>
      </c>
      <c r="C398" s="73" t="s">
        <v>933</v>
      </c>
      <c r="D398" s="74" t="s">
        <v>62</v>
      </c>
      <c r="E398" s="75">
        <v>27.09</v>
      </c>
      <c r="F398" s="75">
        <v>2</v>
      </c>
      <c r="G398" s="76">
        <v>1</v>
      </c>
      <c r="H398" s="95">
        <v>4</v>
      </c>
      <c r="I398" s="78" t="s">
        <v>892</v>
      </c>
      <c r="J398" s="92"/>
      <c r="K398" s="92"/>
      <c r="L398" s="93">
        <v>108.36</v>
      </c>
    </row>
    <row r="399" spans="1:12" ht="24" x14ac:dyDescent="0.25">
      <c r="A399" s="57" t="s">
        <v>934</v>
      </c>
      <c r="B399" s="90">
        <v>94491</v>
      </c>
      <c r="C399" s="73" t="s">
        <v>935</v>
      </c>
      <c r="D399" s="74" t="s">
        <v>62</v>
      </c>
      <c r="E399" s="75">
        <v>54.99</v>
      </c>
      <c r="F399" s="75">
        <v>1</v>
      </c>
      <c r="G399" s="76">
        <v>1</v>
      </c>
      <c r="H399" s="95">
        <v>2</v>
      </c>
      <c r="I399" s="78" t="s">
        <v>895</v>
      </c>
      <c r="J399" s="92"/>
      <c r="K399" s="92"/>
      <c r="L399" s="93">
        <v>109.98</v>
      </c>
    </row>
    <row r="400" spans="1:12" ht="36" x14ac:dyDescent="0.25">
      <c r="A400" s="57" t="s">
        <v>936</v>
      </c>
      <c r="B400" s="90">
        <v>94648</v>
      </c>
      <c r="C400" s="73" t="s">
        <v>937</v>
      </c>
      <c r="D400" s="74" t="s">
        <v>39</v>
      </c>
      <c r="E400" s="75">
        <v>10.92</v>
      </c>
      <c r="F400" s="75">
        <v>1.8</v>
      </c>
      <c r="G400" s="76">
        <v>1</v>
      </c>
      <c r="H400" s="95">
        <v>3.6</v>
      </c>
      <c r="I400" s="78" t="s">
        <v>938</v>
      </c>
      <c r="J400" s="92"/>
      <c r="K400" s="92"/>
      <c r="L400" s="93">
        <v>39.311999999999998</v>
      </c>
    </row>
    <row r="401" spans="1:12" ht="36" x14ac:dyDescent="0.25">
      <c r="A401" s="57" t="s">
        <v>939</v>
      </c>
      <c r="B401" s="90">
        <v>94650</v>
      </c>
      <c r="C401" s="73" t="s">
        <v>940</v>
      </c>
      <c r="D401" s="74" t="s">
        <v>39</v>
      </c>
      <c r="E401" s="75">
        <v>41.83</v>
      </c>
      <c r="F401" s="75">
        <v>0.95</v>
      </c>
      <c r="G401" s="76">
        <v>1</v>
      </c>
      <c r="H401" s="95">
        <v>1.9</v>
      </c>
      <c r="I401" s="78" t="s">
        <v>941</v>
      </c>
      <c r="J401" s="92"/>
      <c r="K401" s="92"/>
      <c r="L401" s="93">
        <v>79.47699999999999</v>
      </c>
    </row>
    <row r="402" spans="1:12" ht="48" x14ac:dyDescent="0.25">
      <c r="A402" s="57" t="s">
        <v>942</v>
      </c>
      <c r="B402" s="90">
        <v>94672</v>
      </c>
      <c r="C402" s="73" t="s">
        <v>943</v>
      </c>
      <c r="D402" s="74" t="s">
        <v>62</v>
      </c>
      <c r="E402" s="75">
        <v>9.26</v>
      </c>
      <c r="F402" s="75">
        <v>2</v>
      </c>
      <c r="G402" s="76">
        <v>1</v>
      </c>
      <c r="H402" s="95">
        <v>4</v>
      </c>
      <c r="I402" s="78" t="s">
        <v>892</v>
      </c>
      <c r="J402" s="92"/>
      <c r="K402" s="92"/>
      <c r="L402" s="93">
        <v>37.04</v>
      </c>
    </row>
    <row r="403" spans="1:12" ht="36" x14ac:dyDescent="0.25">
      <c r="A403" s="57" t="s">
        <v>944</v>
      </c>
      <c r="B403" s="90">
        <v>94676</v>
      </c>
      <c r="C403" s="73" t="s">
        <v>945</v>
      </c>
      <c r="D403" s="74" t="s">
        <v>62</v>
      </c>
      <c r="E403" s="75">
        <v>16.93</v>
      </c>
      <c r="F403" s="75">
        <v>1</v>
      </c>
      <c r="G403" s="76">
        <v>1</v>
      </c>
      <c r="H403" s="95">
        <v>2</v>
      </c>
      <c r="I403" s="78" t="s">
        <v>895</v>
      </c>
      <c r="J403" s="92"/>
      <c r="K403" s="92"/>
      <c r="L403" s="93">
        <v>33.86</v>
      </c>
    </row>
    <row r="404" spans="1:12" ht="36" x14ac:dyDescent="0.25">
      <c r="A404" s="57" t="s">
        <v>946</v>
      </c>
      <c r="B404" s="90">
        <v>94688</v>
      </c>
      <c r="C404" s="73" t="s">
        <v>947</v>
      </c>
      <c r="D404" s="74" t="s">
        <v>62</v>
      </c>
      <c r="E404" s="75">
        <v>9.81</v>
      </c>
      <c r="F404" s="75">
        <v>1</v>
      </c>
      <c r="G404" s="76">
        <v>1</v>
      </c>
      <c r="H404" s="95">
        <v>2</v>
      </c>
      <c r="I404" s="78" t="s">
        <v>895</v>
      </c>
      <c r="J404" s="92"/>
      <c r="K404" s="92"/>
      <c r="L404" s="93">
        <v>19.62</v>
      </c>
    </row>
    <row r="405" spans="1:12" ht="36" x14ac:dyDescent="0.25">
      <c r="A405" s="57" t="s">
        <v>948</v>
      </c>
      <c r="B405" s="90">
        <v>94692</v>
      </c>
      <c r="C405" s="73" t="s">
        <v>949</v>
      </c>
      <c r="D405" s="74" t="s">
        <v>62</v>
      </c>
      <c r="E405" s="75">
        <v>24.76</v>
      </c>
      <c r="F405" s="75">
        <v>1</v>
      </c>
      <c r="G405" s="76">
        <v>1</v>
      </c>
      <c r="H405" s="95">
        <v>2</v>
      </c>
      <c r="I405" s="78" t="s">
        <v>895</v>
      </c>
      <c r="J405" s="92"/>
      <c r="K405" s="92"/>
      <c r="L405" s="93">
        <v>49.52</v>
      </c>
    </row>
    <row r="406" spans="1:12" ht="48" x14ac:dyDescent="0.25">
      <c r="A406" s="57" t="s">
        <v>950</v>
      </c>
      <c r="B406" s="90">
        <v>94703</v>
      </c>
      <c r="C406" s="73" t="s">
        <v>951</v>
      </c>
      <c r="D406" s="74" t="s">
        <v>62</v>
      </c>
      <c r="E406" s="75">
        <v>23.13</v>
      </c>
      <c r="F406" s="75">
        <v>3</v>
      </c>
      <c r="G406" s="76">
        <v>1</v>
      </c>
      <c r="H406" s="95">
        <v>6</v>
      </c>
      <c r="I406" s="78" t="s">
        <v>952</v>
      </c>
      <c r="J406" s="92"/>
      <c r="K406" s="92"/>
      <c r="L406" s="93">
        <v>138.78</v>
      </c>
    </row>
    <row r="407" spans="1:12" ht="48" x14ac:dyDescent="0.25">
      <c r="A407" s="57" t="s">
        <v>953</v>
      </c>
      <c r="B407" s="90">
        <v>94705</v>
      </c>
      <c r="C407" s="73" t="s">
        <v>954</v>
      </c>
      <c r="D407" s="74" t="s">
        <v>62</v>
      </c>
      <c r="E407" s="75">
        <v>43.48</v>
      </c>
      <c r="F407" s="75">
        <v>1</v>
      </c>
      <c r="G407" s="76">
        <v>1</v>
      </c>
      <c r="H407" s="95">
        <v>2</v>
      </c>
      <c r="I407" s="78" t="s">
        <v>895</v>
      </c>
      <c r="J407" s="92"/>
      <c r="K407" s="92"/>
      <c r="L407" s="93">
        <v>86.96</v>
      </c>
    </row>
    <row r="408" spans="1:12" ht="24" x14ac:dyDescent="0.25">
      <c r="A408" s="57" t="s">
        <v>955</v>
      </c>
      <c r="B408" s="90">
        <v>94796</v>
      </c>
      <c r="C408" s="73" t="s">
        <v>956</v>
      </c>
      <c r="D408" s="74" t="s">
        <v>62</v>
      </c>
      <c r="E408" s="75">
        <v>35.67</v>
      </c>
      <c r="F408" s="75">
        <v>1</v>
      </c>
      <c r="G408" s="76">
        <v>1</v>
      </c>
      <c r="H408" s="95">
        <v>2</v>
      </c>
      <c r="I408" s="78" t="s">
        <v>895</v>
      </c>
      <c r="J408" s="92"/>
      <c r="K408" s="92"/>
      <c r="L408" s="93">
        <v>71.34</v>
      </c>
    </row>
    <row r="409" spans="1:12" ht="24" x14ac:dyDescent="0.25">
      <c r="A409" s="57" t="s">
        <v>957</v>
      </c>
      <c r="B409" s="90">
        <v>102591</v>
      </c>
      <c r="C409" s="73" t="s">
        <v>958</v>
      </c>
      <c r="D409" s="74" t="s">
        <v>62</v>
      </c>
      <c r="E409" s="75">
        <v>3.35</v>
      </c>
      <c r="F409" s="75">
        <v>3</v>
      </c>
      <c r="G409" s="76">
        <v>1</v>
      </c>
      <c r="H409" s="95">
        <v>6</v>
      </c>
      <c r="I409" s="78" t="s">
        <v>952</v>
      </c>
      <c r="J409" s="92"/>
      <c r="K409" s="92"/>
      <c r="L409" s="93">
        <v>20.100000000000001</v>
      </c>
    </row>
    <row r="410" spans="1:12" ht="24" x14ac:dyDescent="0.25">
      <c r="A410" s="57" t="s">
        <v>959</v>
      </c>
      <c r="B410" s="90">
        <v>102595</v>
      </c>
      <c r="C410" s="73" t="s">
        <v>960</v>
      </c>
      <c r="D410" s="74" t="s">
        <v>62</v>
      </c>
      <c r="E410" s="75">
        <v>4.2699999999999996</v>
      </c>
      <c r="F410" s="75">
        <v>1</v>
      </c>
      <c r="G410" s="76">
        <v>1</v>
      </c>
      <c r="H410" s="95">
        <v>2</v>
      </c>
      <c r="I410" s="78" t="s">
        <v>895</v>
      </c>
      <c r="J410" s="92"/>
      <c r="K410" s="92"/>
      <c r="L410" s="93">
        <v>8.5399999999999991</v>
      </c>
    </row>
    <row r="411" spans="1:12" ht="24" x14ac:dyDescent="0.25">
      <c r="A411" s="57" t="s">
        <v>961</v>
      </c>
      <c r="B411" s="90">
        <v>102607</v>
      </c>
      <c r="C411" s="73" t="s">
        <v>962</v>
      </c>
      <c r="D411" s="74" t="s">
        <v>62</v>
      </c>
      <c r="E411" s="75">
        <v>485.86</v>
      </c>
      <c r="F411" s="75">
        <v>1</v>
      </c>
      <c r="G411" s="76">
        <v>1</v>
      </c>
      <c r="H411" s="95">
        <v>2</v>
      </c>
      <c r="I411" s="78" t="s">
        <v>895</v>
      </c>
      <c r="J411" s="92"/>
      <c r="K411" s="92"/>
      <c r="L411" s="93">
        <v>971.72</v>
      </c>
    </row>
    <row r="412" spans="1:12" x14ac:dyDescent="0.25">
      <c r="A412" s="57">
        <v>13</v>
      </c>
      <c r="B412" s="88"/>
      <c r="C412" s="100" t="s">
        <v>963</v>
      </c>
      <c r="D412" s="101"/>
      <c r="E412" s="102"/>
      <c r="F412" s="102"/>
      <c r="G412" s="102"/>
      <c r="H412" s="102"/>
      <c r="I412" s="102"/>
      <c r="J412" s="103"/>
      <c r="K412" s="103"/>
      <c r="L412" s="70">
        <v>8902.0858279999993</v>
      </c>
    </row>
    <row r="413" spans="1:12" ht="25.5" x14ac:dyDescent="0.25">
      <c r="A413" s="57" t="s">
        <v>964</v>
      </c>
      <c r="B413" s="96">
        <v>98110</v>
      </c>
      <c r="C413" s="59" t="s">
        <v>965</v>
      </c>
      <c r="D413" s="60" t="s">
        <v>62</v>
      </c>
      <c r="E413" s="61">
        <v>377.44515099999995</v>
      </c>
      <c r="F413" s="62"/>
      <c r="G413" s="62"/>
      <c r="H413" s="104">
        <v>1</v>
      </c>
      <c r="I413" s="61" t="s">
        <v>63</v>
      </c>
      <c r="J413" s="61">
        <v>368.93210284117583</v>
      </c>
      <c r="K413" s="61">
        <v>8.5130481588240965</v>
      </c>
      <c r="L413" s="64">
        <v>377.44515099999995</v>
      </c>
    </row>
    <row r="414" spans="1:12" ht="36" x14ac:dyDescent="0.25">
      <c r="A414" s="57" t="s">
        <v>966</v>
      </c>
      <c r="B414" s="90">
        <v>35277</v>
      </c>
      <c r="C414" s="73" t="s">
        <v>967</v>
      </c>
      <c r="D414" s="74" t="s">
        <v>62</v>
      </c>
      <c r="E414" s="75">
        <v>364.54</v>
      </c>
      <c r="F414" s="75">
        <v>1</v>
      </c>
      <c r="G414" s="76">
        <v>1</v>
      </c>
      <c r="H414" s="95">
        <v>1</v>
      </c>
      <c r="I414" s="78" t="s">
        <v>63</v>
      </c>
      <c r="J414" s="92"/>
      <c r="K414" s="92"/>
      <c r="L414" s="93">
        <v>364.54</v>
      </c>
    </row>
    <row r="415" spans="1:12" x14ac:dyDescent="0.25">
      <c r="A415" s="57" t="s">
        <v>968</v>
      </c>
      <c r="B415" s="90">
        <v>88309</v>
      </c>
      <c r="C415" s="73" t="s">
        <v>225</v>
      </c>
      <c r="D415" s="74" t="s">
        <v>29</v>
      </c>
      <c r="E415" s="75">
        <v>22.37</v>
      </c>
      <c r="F415" s="75">
        <v>0.28399999999999997</v>
      </c>
      <c r="G415" s="76">
        <v>1</v>
      </c>
      <c r="H415" s="95">
        <v>0.28399999999999997</v>
      </c>
      <c r="I415" s="78" t="s">
        <v>969</v>
      </c>
      <c r="J415" s="92"/>
      <c r="K415" s="92"/>
      <c r="L415" s="93">
        <v>6.3530799999999994</v>
      </c>
    </row>
    <row r="416" spans="1:12" x14ac:dyDescent="0.25">
      <c r="A416" s="57" t="s">
        <v>970</v>
      </c>
      <c r="B416" s="90">
        <v>88316</v>
      </c>
      <c r="C416" s="73" t="s">
        <v>28</v>
      </c>
      <c r="D416" s="74" t="s">
        <v>29</v>
      </c>
      <c r="E416" s="75">
        <v>16.21</v>
      </c>
      <c r="F416" s="75">
        <v>0.22309999999999999</v>
      </c>
      <c r="G416" s="76">
        <v>1</v>
      </c>
      <c r="H416" s="95">
        <v>0.22309999999999999</v>
      </c>
      <c r="I416" s="78" t="s">
        <v>971</v>
      </c>
      <c r="J416" s="92"/>
      <c r="K416" s="92"/>
      <c r="L416" s="93">
        <v>3.6164510000000001</v>
      </c>
    </row>
    <row r="417" spans="1:12" ht="25.5" x14ac:dyDescent="0.25">
      <c r="A417" s="57" t="s">
        <v>972</v>
      </c>
      <c r="B417" s="90">
        <v>101618</v>
      </c>
      <c r="C417" s="73" t="s">
        <v>823</v>
      </c>
      <c r="D417" s="74" t="s">
        <v>58</v>
      </c>
      <c r="E417" s="75">
        <v>208.2</v>
      </c>
      <c r="F417" s="75">
        <v>1.41E-2</v>
      </c>
      <c r="G417" s="76">
        <v>1</v>
      </c>
      <c r="H417" s="95">
        <v>1.41E-2</v>
      </c>
      <c r="I417" s="78" t="s">
        <v>973</v>
      </c>
      <c r="J417" s="92"/>
      <c r="K417" s="92"/>
      <c r="L417" s="93">
        <v>2.9356199999999997</v>
      </c>
    </row>
    <row r="418" spans="1:12" ht="38.25" x14ac:dyDescent="0.25">
      <c r="A418" s="57" t="s">
        <v>974</v>
      </c>
      <c r="B418" s="96">
        <v>89707</v>
      </c>
      <c r="C418" s="59" t="s">
        <v>975</v>
      </c>
      <c r="D418" s="60" t="s">
        <v>62</v>
      </c>
      <c r="E418" s="61">
        <v>43.129261</v>
      </c>
      <c r="F418" s="62"/>
      <c r="G418" s="62"/>
      <c r="H418" s="104">
        <v>21</v>
      </c>
      <c r="I418" s="61" t="s">
        <v>976</v>
      </c>
      <c r="J418" s="61">
        <v>649.55493606813513</v>
      </c>
      <c r="K418" s="61">
        <v>256.15954493186473</v>
      </c>
      <c r="L418" s="64">
        <v>905.71448099999998</v>
      </c>
    </row>
    <row r="419" spans="1:12" ht="25.5" x14ac:dyDescent="0.25">
      <c r="A419" s="57" t="s">
        <v>977</v>
      </c>
      <c r="B419" s="90">
        <v>122</v>
      </c>
      <c r="C419" s="73" t="s">
        <v>978</v>
      </c>
      <c r="D419" s="74" t="s">
        <v>62</v>
      </c>
      <c r="E419" s="75">
        <v>55.4</v>
      </c>
      <c r="F419" s="75">
        <v>2.92E-2</v>
      </c>
      <c r="G419" s="76">
        <v>1</v>
      </c>
      <c r="H419" s="95">
        <v>0.61319999999999997</v>
      </c>
      <c r="I419" s="78" t="s">
        <v>979</v>
      </c>
      <c r="J419" s="92"/>
      <c r="K419" s="92"/>
      <c r="L419" s="93">
        <v>33.97128</v>
      </c>
    </row>
    <row r="420" spans="1:12" x14ac:dyDescent="0.25">
      <c r="A420" s="57" t="s">
        <v>980</v>
      </c>
      <c r="B420" s="90">
        <v>296</v>
      </c>
      <c r="C420" s="73" t="s">
        <v>981</v>
      </c>
      <c r="D420" s="74" t="s">
        <v>62</v>
      </c>
      <c r="E420" s="75">
        <v>1.66</v>
      </c>
      <c r="F420" s="75" t="s">
        <v>78</v>
      </c>
      <c r="G420" s="76">
        <v>1</v>
      </c>
      <c r="H420" s="95">
        <v>0</v>
      </c>
      <c r="I420" s="78" t="s">
        <v>982</v>
      </c>
      <c r="J420" s="92"/>
      <c r="K420" s="92"/>
      <c r="L420" s="93">
        <v>0</v>
      </c>
    </row>
    <row r="421" spans="1:12" ht="24" x14ac:dyDescent="0.25">
      <c r="A421" s="57" t="s">
        <v>983</v>
      </c>
      <c r="B421" s="90">
        <v>5103</v>
      </c>
      <c r="C421" s="73" t="s">
        <v>984</v>
      </c>
      <c r="D421" s="74" t="s">
        <v>62</v>
      </c>
      <c r="E421" s="75">
        <v>23.08</v>
      </c>
      <c r="F421" s="75">
        <v>1</v>
      </c>
      <c r="G421" s="76">
        <v>1</v>
      </c>
      <c r="H421" s="95">
        <v>21</v>
      </c>
      <c r="I421" s="78" t="s">
        <v>976</v>
      </c>
      <c r="J421" s="92"/>
      <c r="K421" s="92"/>
      <c r="L421" s="93">
        <v>484.67999999999995</v>
      </c>
    </row>
    <row r="422" spans="1:12" ht="24" x14ac:dyDescent="0.25">
      <c r="A422" s="57" t="s">
        <v>985</v>
      </c>
      <c r="B422" s="90">
        <v>20078</v>
      </c>
      <c r="C422" s="73" t="s">
        <v>986</v>
      </c>
      <c r="D422" s="74" t="s">
        <v>62</v>
      </c>
      <c r="E422" s="75">
        <v>22.86</v>
      </c>
      <c r="F422" s="75" t="s">
        <v>78</v>
      </c>
      <c r="G422" s="76">
        <v>1</v>
      </c>
      <c r="H422" s="95">
        <v>0</v>
      </c>
      <c r="I422" s="78" t="s">
        <v>982</v>
      </c>
      <c r="J422" s="92"/>
      <c r="K422" s="92"/>
      <c r="L422" s="93">
        <v>0</v>
      </c>
    </row>
    <row r="423" spans="1:12" x14ac:dyDescent="0.25">
      <c r="A423" s="57" t="s">
        <v>987</v>
      </c>
      <c r="B423" s="90">
        <v>20083</v>
      </c>
      <c r="C423" s="73" t="s">
        <v>988</v>
      </c>
      <c r="D423" s="74" t="s">
        <v>62</v>
      </c>
      <c r="E423" s="75">
        <v>62.76</v>
      </c>
      <c r="F423" s="75">
        <v>4.3999999999999997E-2</v>
      </c>
      <c r="G423" s="76">
        <v>1</v>
      </c>
      <c r="H423" s="95">
        <v>0.92399999999999993</v>
      </c>
      <c r="I423" s="78" t="s">
        <v>989</v>
      </c>
      <c r="J423" s="92"/>
      <c r="K423" s="92"/>
      <c r="L423" s="93">
        <v>57.990239999999993</v>
      </c>
    </row>
    <row r="424" spans="1:12" ht="25.5" x14ac:dyDescent="0.25">
      <c r="A424" s="57" t="s">
        <v>990</v>
      </c>
      <c r="B424" s="90">
        <v>38383</v>
      </c>
      <c r="C424" s="73" t="s">
        <v>991</v>
      </c>
      <c r="D424" s="74" t="s">
        <v>62</v>
      </c>
      <c r="E424" s="75">
        <v>2.41</v>
      </c>
      <c r="F424" s="75">
        <v>1.54E-2</v>
      </c>
      <c r="G424" s="76">
        <v>1</v>
      </c>
      <c r="H424" s="95">
        <v>0.32340000000000002</v>
      </c>
      <c r="I424" s="78" t="s">
        <v>992</v>
      </c>
      <c r="J424" s="92"/>
      <c r="K424" s="92"/>
      <c r="L424" s="93">
        <v>0.77939400000000014</v>
      </c>
    </row>
    <row r="425" spans="1:12" ht="24" x14ac:dyDescent="0.25">
      <c r="A425" s="57" t="s">
        <v>993</v>
      </c>
      <c r="B425" s="90">
        <v>88248</v>
      </c>
      <c r="C425" s="73" t="s">
        <v>70</v>
      </c>
      <c r="D425" s="74" t="s">
        <v>29</v>
      </c>
      <c r="E425" s="75">
        <v>17.45</v>
      </c>
      <c r="F425" s="75">
        <v>0.3987</v>
      </c>
      <c r="G425" s="76">
        <v>1</v>
      </c>
      <c r="H425" s="95">
        <v>8.3727</v>
      </c>
      <c r="I425" s="78" t="s">
        <v>994</v>
      </c>
      <c r="J425" s="92"/>
      <c r="K425" s="92"/>
      <c r="L425" s="93">
        <v>146.10361499999999</v>
      </c>
    </row>
    <row r="426" spans="1:12" ht="24" x14ac:dyDescent="0.25">
      <c r="A426" s="57" t="s">
        <v>995</v>
      </c>
      <c r="B426" s="90">
        <v>88267</v>
      </c>
      <c r="C426" s="73" t="s">
        <v>73</v>
      </c>
      <c r="D426" s="74" t="s">
        <v>29</v>
      </c>
      <c r="E426" s="75">
        <v>21.76</v>
      </c>
      <c r="F426" s="75">
        <v>0.3987</v>
      </c>
      <c r="G426" s="76">
        <v>1</v>
      </c>
      <c r="H426" s="95">
        <v>8.3727</v>
      </c>
      <c r="I426" s="78" t="s">
        <v>994</v>
      </c>
      <c r="J426" s="92"/>
      <c r="K426" s="92"/>
      <c r="L426" s="93">
        <v>182.18995200000001</v>
      </c>
    </row>
    <row r="427" spans="1:12" ht="38.25" x14ac:dyDescent="0.25">
      <c r="A427" s="57" t="s">
        <v>996</v>
      </c>
      <c r="B427" s="96">
        <v>89709</v>
      </c>
      <c r="C427" s="59" t="s">
        <v>997</v>
      </c>
      <c r="D427" s="60" t="s">
        <v>62</v>
      </c>
      <c r="E427" s="61">
        <v>18.876411999999998</v>
      </c>
      <c r="F427" s="62"/>
      <c r="G427" s="62"/>
      <c r="H427" s="104">
        <v>13</v>
      </c>
      <c r="I427" s="61" t="s">
        <v>998</v>
      </c>
      <c r="J427" s="61">
        <v>179.57204089337031</v>
      </c>
      <c r="K427" s="61">
        <v>65.821315106629669</v>
      </c>
      <c r="L427" s="64">
        <v>245.39335599999998</v>
      </c>
    </row>
    <row r="428" spans="1:12" ht="25.5" x14ac:dyDescent="0.25">
      <c r="A428" s="57" t="s">
        <v>999</v>
      </c>
      <c r="B428" s="90">
        <v>122</v>
      </c>
      <c r="C428" s="73" t="s">
        <v>978</v>
      </c>
      <c r="D428" s="74" t="s">
        <v>62</v>
      </c>
      <c r="E428" s="75">
        <v>55.4</v>
      </c>
      <c r="F428" s="75">
        <v>4.8999999999999998E-3</v>
      </c>
      <c r="G428" s="76">
        <v>1</v>
      </c>
      <c r="H428" s="95">
        <v>6.3699999999999993E-2</v>
      </c>
      <c r="I428" s="78" t="s">
        <v>1000</v>
      </c>
      <c r="J428" s="92"/>
      <c r="K428" s="92"/>
      <c r="L428" s="93">
        <v>3.5289799999999993</v>
      </c>
    </row>
    <row r="429" spans="1:12" ht="24" x14ac:dyDescent="0.25">
      <c r="A429" s="57" t="s">
        <v>1001</v>
      </c>
      <c r="B429" s="90">
        <v>11741</v>
      </c>
      <c r="C429" s="73" t="s">
        <v>1002</v>
      </c>
      <c r="D429" s="74" t="s">
        <v>62</v>
      </c>
      <c r="E429" s="75">
        <v>11.57</v>
      </c>
      <c r="F429" s="75">
        <v>1</v>
      </c>
      <c r="G429" s="76">
        <v>1</v>
      </c>
      <c r="H429" s="95">
        <v>13</v>
      </c>
      <c r="I429" s="78" t="s">
        <v>998</v>
      </c>
      <c r="J429" s="92"/>
      <c r="K429" s="92"/>
      <c r="L429" s="93">
        <v>150.41</v>
      </c>
    </row>
    <row r="430" spans="1:12" ht="25.5" x14ac:dyDescent="0.25">
      <c r="A430" s="57" t="s">
        <v>1003</v>
      </c>
      <c r="B430" s="90">
        <v>20083</v>
      </c>
      <c r="C430" s="73" t="s">
        <v>988</v>
      </c>
      <c r="D430" s="74" t="s">
        <v>62</v>
      </c>
      <c r="E430" s="75">
        <v>62.76</v>
      </c>
      <c r="F430" s="75">
        <v>7.4999999999999997E-3</v>
      </c>
      <c r="G430" s="76">
        <v>1</v>
      </c>
      <c r="H430" s="95">
        <v>9.7500000000000003E-2</v>
      </c>
      <c r="I430" s="78" t="s">
        <v>1004</v>
      </c>
      <c r="J430" s="92"/>
      <c r="K430" s="92"/>
      <c r="L430" s="93">
        <v>6.1191000000000004</v>
      </c>
    </row>
    <row r="431" spans="1:12" x14ac:dyDescent="0.25">
      <c r="A431" s="57" t="s">
        <v>1005</v>
      </c>
      <c r="B431" s="90">
        <v>38383</v>
      </c>
      <c r="C431" s="73" t="s">
        <v>991</v>
      </c>
      <c r="D431" s="74" t="s">
        <v>62</v>
      </c>
      <c r="E431" s="75">
        <v>2.41</v>
      </c>
      <c r="F431" s="75">
        <v>3.5999999999999997E-2</v>
      </c>
      <c r="G431" s="76">
        <v>1</v>
      </c>
      <c r="H431" s="95">
        <v>0.46799999999999997</v>
      </c>
      <c r="I431" s="78" t="s">
        <v>1006</v>
      </c>
      <c r="J431" s="92"/>
      <c r="K431" s="92"/>
      <c r="L431" s="93">
        <v>1.12788</v>
      </c>
    </row>
    <row r="432" spans="1:12" ht="24" x14ac:dyDescent="0.25">
      <c r="A432" s="57" t="s">
        <v>1007</v>
      </c>
      <c r="B432" s="90">
        <v>88248</v>
      </c>
      <c r="C432" s="73" t="s">
        <v>70</v>
      </c>
      <c r="D432" s="74" t="s">
        <v>29</v>
      </c>
      <c r="E432" s="75">
        <v>17.45</v>
      </c>
      <c r="F432" s="75">
        <v>0.16520000000000001</v>
      </c>
      <c r="G432" s="76">
        <v>1</v>
      </c>
      <c r="H432" s="95">
        <v>2.1476000000000002</v>
      </c>
      <c r="I432" s="78" t="s">
        <v>1008</v>
      </c>
      <c r="J432" s="92"/>
      <c r="K432" s="92"/>
      <c r="L432" s="93">
        <v>37.475619999999999</v>
      </c>
    </row>
    <row r="433" spans="1:12" ht="24" x14ac:dyDescent="0.25">
      <c r="A433" s="57" t="s">
        <v>1009</v>
      </c>
      <c r="B433" s="90">
        <v>88267</v>
      </c>
      <c r="C433" s="73" t="s">
        <v>73</v>
      </c>
      <c r="D433" s="74" t="s">
        <v>29</v>
      </c>
      <c r="E433" s="75">
        <v>21.76</v>
      </c>
      <c r="F433" s="75">
        <v>0.16520000000000001</v>
      </c>
      <c r="G433" s="76">
        <v>1</v>
      </c>
      <c r="H433" s="95">
        <v>2.1476000000000002</v>
      </c>
      <c r="I433" s="78" t="s">
        <v>1008</v>
      </c>
      <c r="J433" s="92"/>
      <c r="K433" s="92"/>
      <c r="L433" s="93">
        <v>46.731776000000011</v>
      </c>
    </row>
    <row r="434" spans="1:12" ht="38.25" x14ac:dyDescent="0.25">
      <c r="A434" s="57" t="s">
        <v>1010</v>
      </c>
      <c r="B434" s="96">
        <v>89714</v>
      </c>
      <c r="C434" s="59" t="s">
        <v>1011</v>
      </c>
      <c r="D434" s="60" t="s">
        <v>39</v>
      </c>
      <c r="E434" s="61">
        <v>37.179434000000001</v>
      </c>
      <c r="F434" s="62"/>
      <c r="G434" s="62"/>
      <c r="H434" s="104">
        <v>100</v>
      </c>
      <c r="I434" s="61" t="s">
        <v>776</v>
      </c>
      <c r="J434" s="61">
        <v>2356.937416197833</v>
      </c>
      <c r="K434" s="61">
        <v>1361.0059838021668</v>
      </c>
      <c r="L434" s="64">
        <v>3717.9434000000001</v>
      </c>
    </row>
    <row r="435" spans="1:12" x14ac:dyDescent="0.25">
      <c r="A435" s="57" t="s">
        <v>1012</v>
      </c>
      <c r="B435" s="90">
        <v>122</v>
      </c>
      <c r="C435" s="73" t="s">
        <v>978</v>
      </c>
      <c r="D435" s="74" t="s">
        <v>62</v>
      </c>
      <c r="E435" s="75">
        <v>55.4</v>
      </c>
      <c r="F435" s="75" t="s">
        <v>78</v>
      </c>
      <c r="G435" s="76">
        <v>1</v>
      </c>
      <c r="H435" s="95">
        <v>0</v>
      </c>
      <c r="I435" s="78" t="s">
        <v>982</v>
      </c>
      <c r="J435" s="92"/>
      <c r="K435" s="92"/>
      <c r="L435" s="93">
        <v>0</v>
      </c>
    </row>
    <row r="436" spans="1:12" ht="24" x14ac:dyDescent="0.25">
      <c r="A436" s="57" t="s">
        <v>1013</v>
      </c>
      <c r="B436" s="90">
        <v>9836</v>
      </c>
      <c r="C436" s="73" t="s">
        <v>1014</v>
      </c>
      <c r="D436" s="74" t="s">
        <v>39</v>
      </c>
      <c r="E436" s="75">
        <v>18.670000000000002</v>
      </c>
      <c r="F436" s="75">
        <v>1.0548999999999999</v>
      </c>
      <c r="G436" s="76">
        <v>1</v>
      </c>
      <c r="H436" s="95">
        <v>105.49</v>
      </c>
      <c r="I436" s="78" t="s">
        <v>1015</v>
      </c>
      <c r="J436" s="92"/>
      <c r="K436" s="92"/>
      <c r="L436" s="93">
        <v>1969.4983</v>
      </c>
    </row>
    <row r="437" spans="1:12" x14ac:dyDescent="0.25">
      <c r="A437" s="57" t="s">
        <v>1016</v>
      </c>
      <c r="B437" s="90">
        <v>20083</v>
      </c>
      <c r="C437" s="73" t="s">
        <v>988</v>
      </c>
      <c r="D437" s="74" t="s">
        <v>62</v>
      </c>
      <c r="E437" s="75">
        <v>62.76</v>
      </c>
      <c r="F437" s="75" t="s">
        <v>78</v>
      </c>
      <c r="G437" s="76">
        <v>1</v>
      </c>
      <c r="H437" s="95">
        <v>0</v>
      </c>
      <c r="I437" s="78" t="s">
        <v>982</v>
      </c>
      <c r="J437" s="92"/>
      <c r="K437" s="92"/>
      <c r="L437" s="93">
        <v>0</v>
      </c>
    </row>
    <row r="438" spans="1:12" x14ac:dyDescent="0.25">
      <c r="A438" s="57" t="s">
        <v>1017</v>
      </c>
      <c r="B438" s="90">
        <v>38383</v>
      </c>
      <c r="C438" s="73" t="s">
        <v>991</v>
      </c>
      <c r="D438" s="74" t="s">
        <v>62</v>
      </c>
      <c r="E438" s="75">
        <v>2.41</v>
      </c>
      <c r="F438" s="75">
        <v>2.47E-2</v>
      </c>
      <c r="G438" s="76">
        <v>1</v>
      </c>
      <c r="H438" s="95">
        <v>2.4699999999999998</v>
      </c>
      <c r="I438" s="78" t="s">
        <v>1018</v>
      </c>
      <c r="J438" s="92"/>
      <c r="K438" s="92"/>
      <c r="L438" s="93">
        <v>5.9527000000000001</v>
      </c>
    </row>
    <row r="439" spans="1:12" ht="24" x14ac:dyDescent="0.25">
      <c r="A439" s="57" t="s">
        <v>1019</v>
      </c>
      <c r="B439" s="90">
        <v>88248</v>
      </c>
      <c r="C439" s="73" t="s">
        <v>70</v>
      </c>
      <c r="D439" s="74" t="s">
        <v>29</v>
      </c>
      <c r="E439" s="75">
        <v>17.45</v>
      </c>
      <c r="F439" s="75">
        <v>0.44440000000000002</v>
      </c>
      <c r="G439" s="76">
        <v>1</v>
      </c>
      <c r="H439" s="95">
        <v>44.440000000000005</v>
      </c>
      <c r="I439" s="78" t="s">
        <v>1020</v>
      </c>
      <c r="J439" s="92"/>
      <c r="K439" s="92"/>
      <c r="L439" s="93">
        <v>775.47800000000007</v>
      </c>
    </row>
    <row r="440" spans="1:12" ht="24" x14ac:dyDescent="0.25">
      <c r="A440" s="57" t="s">
        <v>1021</v>
      </c>
      <c r="B440" s="90">
        <v>88267</v>
      </c>
      <c r="C440" s="73" t="s">
        <v>73</v>
      </c>
      <c r="D440" s="74" t="s">
        <v>29</v>
      </c>
      <c r="E440" s="75">
        <v>21.76</v>
      </c>
      <c r="F440" s="75">
        <v>0.44440000000000002</v>
      </c>
      <c r="G440" s="76">
        <v>1</v>
      </c>
      <c r="H440" s="95">
        <v>44.440000000000005</v>
      </c>
      <c r="I440" s="78" t="s">
        <v>1020</v>
      </c>
      <c r="J440" s="92"/>
      <c r="K440" s="92"/>
      <c r="L440" s="93">
        <v>967.01440000000014</v>
      </c>
    </row>
    <row r="441" spans="1:12" ht="38.25" x14ac:dyDescent="0.25">
      <c r="A441" s="57" t="s">
        <v>1022</v>
      </c>
      <c r="B441" s="96">
        <v>89748</v>
      </c>
      <c r="C441" s="59" t="s">
        <v>1023</v>
      </c>
      <c r="D441" s="60" t="s">
        <v>62</v>
      </c>
      <c r="E441" s="61">
        <v>44.180746000000006</v>
      </c>
      <c r="F441" s="62"/>
      <c r="G441" s="62"/>
      <c r="H441" s="104">
        <v>48</v>
      </c>
      <c r="I441" s="61" t="s">
        <v>1024</v>
      </c>
      <c r="J441" s="61">
        <v>1838.4639080249449</v>
      </c>
      <c r="K441" s="61">
        <v>282.21189997505547</v>
      </c>
      <c r="L441" s="64">
        <v>2120.6758080000004</v>
      </c>
    </row>
    <row r="442" spans="1:12" x14ac:dyDescent="0.25">
      <c r="A442" s="57" t="s">
        <v>1025</v>
      </c>
      <c r="B442" s="90">
        <v>301</v>
      </c>
      <c r="C442" s="73" t="s">
        <v>1026</v>
      </c>
      <c r="D442" s="74" t="s">
        <v>62</v>
      </c>
      <c r="E442" s="75">
        <v>2.95</v>
      </c>
      <c r="F442" s="75">
        <v>2</v>
      </c>
      <c r="G442" s="76">
        <v>1</v>
      </c>
      <c r="H442" s="95">
        <v>96</v>
      </c>
      <c r="I442" s="78" t="s">
        <v>1027</v>
      </c>
      <c r="J442" s="92"/>
      <c r="K442" s="92"/>
      <c r="L442" s="93">
        <v>283.20000000000005</v>
      </c>
    </row>
    <row r="443" spans="1:12" x14ac:dyDescent="0.25">
      <c r="A443" s="57" t="s">
        <v>1028</v>
      </c>
      <c r="B443" s="90">
        <v>1966</v>
      </c>
      <c r="C443" s="73" t="s">
        <v>1029</v>
      </c>
      <c r="D443" s="74" t="s">
        <v>62</v>
      </c>
      <c r="E443" s="75">
        <v>28.1</v>
      </c>
      <c r="F443" s="75">
        <v>1</v>
      </c>
      <c r="G443" s="76">
        <v>1</v>
      </c>
      <c r="H443" s="95">
        <v>48</v>
      </c>
      <c r="I443" s="78" t="s">
        <v>1024</v>
      </c>
      <c r="J443" s="92"/>
      <c r="K443" s="92"/>
      <c r="L443" s="93">
        <v>1348.8000000000002</v>
      </c>
    </row>
    <row r="444" spans="1:12" ht="24" x14ac:dyDescent="0.25">
      <c r="A444" s="57" t="s">
        <v>1030</v>
      </c>
      <c r="B444" s="90">
        <v>20078</v>
      </c>
      <c r="C444" s="73" t="s">
        <v>986</v>
      </c>
      <c r="D444" s="74" t="s">
        <v>62</v>
      </c>
      <c r="E444" s="75">
        <v>22.86</v>
      </c>
      <c r="F444" s="75">
        <v>0.115</v>
      </c>
      <c r="G444" s="76">
        <v>1</v>
      </c>
      <c r="H444" s="95">
        <v>5.5200000000000005</v>
      </c>
      <c r="I444" s="78" t="s">
        <v>1031</v>
      </c>
      <c r="J444" s="92"/>
      <c r="K444" s="92"/>
      <c r="L444" s="93">
        <v>126.1872</v>
      </c>
    </row>
    <row r="445" spans="1:12" ht="24" x14ac:dyDescent="0.25">
      <c r="A445" s="57" t="s">
        <v>1032</v>
      </c>
      <c r="B445" s="90">
        <v>88248</v>
      </c>
      <c r="C445" s="73" t="s">
        <v>70</v>
      </c>
      <c r="D445" s="74" t="s">
        <v>29</v>
      </c>
      <c r="E445" s="75">
        <v>17.45</v>
      </c>
      <c r="F445" s="75">
        <v>0.19259999999999999</v>
      </c>
      <c r="G445" s="76">
        <v>1</v>
      </c>
      <c r="H445" s="95">
        <v>9.2447999999999997</v>
      </c>
      <c r="I445" s="78" t="s">
        <v>1033</v>
      </c>
      <c r="J445" s="92"/>
      <c r="K445" s="92"/>
      <c r="L445" s="111">
        <v>161.32175999999998</v>
      </c>
    </row>
    <row r="446" spans="1:12" ht="24" x14ac:dyDescent="0.25">
      <c r="A446" s="57" t="s">
        <v>1034</v>
      </c>
      <c r="B446" s="90">
        <v>88267</v>
      </c>
      <c r="C446" s="73" t="s">
        <v>73</v>
      </c>
      <c r="D446" s="74" t="s">
        <v>29</v>
      </c>
      <c r="E446" s="75">
        <v>21.76</v>
      </c>
      <c r="F446" s="75">
        <v>0.19259999999999999</v>
      </c>
      <c r="G446" s="76">
        <v>1</v>
      </c>
      <c r="H446" s="95">
        <v>9.2447999999999997</v>
      </c>
      <c r="I446" s="78" t="s">
        <v>1033</v>
      </c>
      <c r="J446" s="92"/>
      <c r="K446" s="92"/>
      <c r="L446" s="93">
        <v>201.16684800000002</v>
      </c>
    </row>
    <row r="447" spans="1:12" ht="38.25" x14ac:dyDescent="0.25">
      <c r="A447" s="57" t="s">
        <v>1035</v>
      </c>
      <c r="B447" s="96">
        <v>89746</v>
      </c>
      <c r="C447" s="59" t="s">
        <v>1036</v>
      </c>
      <c r="D447" s="60" t="s">
        <v>62</v>
      </c>
      <c r="E447" s="61">
        <v>26.620746</v>
      </c>
      <c r="F447" s="62"/>
      <c r="G447" s="62"/>
      <c r="H447" s="104">
        <v>6</v>
      </c>
      <c r="I447" s="61" t="s">
        <v>952</v>
      </c>
      <c r="J447" s="61">
        <v>124.41062774880368</v>
      </c>
      <c r="K447" s="61">
        <v>35.313848251196333</v>
      </c>
      <c r="L447" s="64">
        <v>159.72447600000001</v>
      </c>
    </row>
    <row r="448" spans="1:12" x14ac:dyDescent="0.25">
      <c r="A448" s="57" t="s">
        <v>1037</v>
      </c>
      <c r="B448" s="90">
        <v>301</v>
      </c>
      <c r="C448" s="73" t="s">
        <v>1026</v>
      </c>
      <c r="D448" s="74" t="s">
        <v>62</v>
      </c>
      <c r="E448" s="75">
        <v>2.95</v>
      </c>
      <c r="F448" s="75">
        <v>2</v>
      </c>
      <c r="G448" s="76">
        <v>1</v>
      </c>
      <c r="H448" s="95">
        <v>12</v>
      </c>
      <c r="I448" s="78" t="s">
        <v>1038</v>
      </c>
      <c r="J448" s="92"/>
      <c r="K448" s="92"/>
      <c r="L448" s="93">
        <v>35.400000000000006</v>
      </c>
    </row>
    <row r="449" spans="1:12" ht="24" x14ac:dyDescent="0.25">
      <c r="A449" s="57" t="s">
        <v>1039</v>
      </c>
      <c r="B449" s="90">
        <v>3528</v>
      </c>
      <c r="C449" s="73" t="s">
        <v>1040</v>
      </c>
      <c r="D449" s="74" t="s">
        <v>62</v>
      </c>
      <c r="E449" s="75">
        <v>10.54</v>
      </c>
      <c r="F449" s="75">
        <v>1</v>
      </c>
      <c r="G449" s="76">
        <v>1</v>
      </c>
      <c r="H449" s="95">
        <v>6</v>
      </c>
      <c r="I449" s="78" t="s">
        <v>952</v>
      </c>
      <c r="J449" s="92"/>
      <c r="K449" s="92"/>
      <c r="L449" s="93">
        <v>63.239999999999995</v>
      </c>
    </row>
    <row r="450" spans="1:12" ht="24" x14ac:dyDescent="0.25">
      <c r="A450" s="57" t="s">
        <v>1041</v>
      </c>
      <c r="B450" s="90">
        <v>20078</v>
      </c>
      <c r="C450" s="73" t="s">
        <v>986</v>
      </c>
      <c r="D450" s="74" t="s">
        <v>62</v>
      </c>
      <c r="E450" s="75">
        <v>22.86</v>
      </c>
      <c r="F450" s="75">
        <v>0.115</v>
      </c>
      <c r="G450" s="76">
        <v>1</v>
      </c>
      <c r="H450" s="95">
        <v>0.69000000000000006</v>
      </c>
      <c r="I450" s="78" t="s">
        <v>1042</v>
      </c>
      <c r="J450" s="92"/>
      <c r="K450" s="92"/>
      <c r="L450" s="93">
        <v>15.773400000000001</v>
      </c>
    </row>
    <row r="451" spans="1:12" ht="24" x14ac:dyDescent="0.25">
      <c r="A451" s="57" t="s">
        <v>1043</v>
      </c>
      <c r="B451" s="90">
        <v>88248</v>
      </c>
      <c r="C451" s="73" t="s">
        <v>70</v>
      </c>
      <c r="D451" s="74" t="s">
        <v>29</v>
      </c>
      <c r="E451" s="75">
        <v>17.45</v>
      </c>
      <c r="F451" s="75">
        <v>0.19259999999999999</v>
      </c>
      <c r="G451" s="76">
        <v>1</v>
      </c>
      <c r="H451" s="95">
        <v>1.1556</v>
      </c>
      <c r="I451" s="78" t="s">
        <v>1044</v>
      </c>
      <c r="J451" s="92"/>
      <c r="K451" s="92"/>
      <c r="L451" s="93">
        <v>20.165219999999998</v>
      </c>
    </row>
    <row r="452" spans="1:12" ht="24" x14ac:dyDescent="0.25">
      <c r="A452" s="57" t="s">
        <v>1045</v>
      </c>
      <c r="B452" s="90">
        <v>88267</v>
      </c>
      <c r="C452" s="73" t="s">
        <v>73</v>
      </c>
      <c r="D452" s="74" t="s">
        <v>29</v>
      </c>
      <c r="E452" s="75">
        <v>21.76</v>
      </c>
      <c r="F452" s="75">
        <v>0.19259999999999999</v>
      </c>
      <c r="G452" s="76">
        <v>1</v>
      </c>
      <c r="H452" s="95">
        <v>1.1556</v>
      </c>
      <c r="I452" s="78" t="s">
        <v>1044</v>
      </c>
      <c r="J452" s="92"/>
      <c r="K452" s="92"/>
      <c r="L452" s="93">
        <v>25.145856000000002</v>
      </c>
    </row>
    <row r="453" spans="1:12" ht="38.25" x14ac:dyDescent="0.25">
      <c r="A453" s="57" t="s">
        <v>1046</v>
      </c>
      <c r="B453" s="96">
        <v>89797</v>
      </c>
      <c r="C453" s="59" t="s">
        <v>1047</v>
      </c>
      <c r="D453" s="60" t="s">
        <v>62</v>
      </c>
      <c r="E453" s="61">
        <v>50.472478000000002</v>
      </c>
      <c r="F453" s="62"/>
      <c r="G453" s="62"/>
      <c r="H453" s="104">
        <v>10</v>
      </c>
      <c r="I453" s="61" t="s">
        <v>1048</v>
      </c>
      <c r="J453" s="61">
        <v>426.29661951292911</v>
      </c>
      <c r="K453" s="61">
        <v>78.428160487070954</v>
      </c>
      <c r="L453" s="64">
        <v>504.72478000000001</v>
      </c>
    </row>
    <row r="454" spans="1:12" x14ac:dyDescent="0.25">
      <c r="A454" s="57" t="s">
        <v>1049</v>
      </c>
      <c r="B454" s="90">
        <v>301</v>
      </c>
      <c r="C454" s="73" t="s">
        <v>1026</v>
      </c>
      <c r="D454" s="74" t="s">
        <v>62</v>
      </c>
      <c r="E454" s="75">
        <v>2.95</v>
      </c>
      <c r="F454" s="75">
        <v>3</v>
      </c>
      <c r="G454" s="76">
        <v>1</v>
      </c>
      <c r="H454" s="95">
        <v>30</v>
      </c>
      <c r="I454" s="78" t="s">
        <v>853</v>
      </c>
      <c r="J454" s="92"/>
      <c r="K454" s="92"/>
      <c r="L454" s="93">
        <v>88.5</v>
      </c>
    </row>
    <row r="455" spans="1:12" ht="24" x14ac:dyDescent="0.25">
      <c r="A455" s="57" t="s">
        <v>1050</v>
      </c>
      <c r="B455" s="90">
        <v>3670</v>
      </c>
      <c r="C455" s="73" t="s">
        <v>1051</v>
      </c>
      <c r="D455" s="74" t="s">
        <v>62</v>
      </c>
      <c r="E455" s="75">
        <v>27.61</v>
      </c>
      <c r="F455" s="75">
        <v>1</v>
      </c>
      <c r="G455" s="76">
        <v>1</v>
      </c>
      <c r="H455" s="95">
        <v>10</v>
      </c>
      <c r="I455" s="78" t="s">
        <v>1048</v>
      </c>
      <c r="J455" s="92"/>
      <c r="K455" s="92"/>
      <c r="L455" s="93">
        <v>276.10000000000002</v>
      </c>
    </row>
    <row r="456" spans="1:12" ht="24" x14ac:dyDescent="0.25">
      <c r="A456" s="57" t="s">
        <v>1052</v>
      </c>
      <c r="B456" s="90">
        <v>20078</v>
      </c>
      <c r="C456" s="73" t="s">
        <v>986</v>
      </c>
      <c r="D456" s="74" t="s">
        <v>62</v>
      </c>
      <c r="E456" s="75">
        <v>22.86</v>
      </c>
      <c r="F456" s="75">
        <v>0.17249999999999999</v>
      </c>
      <c r="G456" s="76">
        <v>1</v>
      </c>
      <c r="H456" s="95">
        <v>1.7249999999999999</v>
      </c>
      <c r="I456" s="78" t="s">
        <v>1053</v>
      </c>
      <c r="J456" s="92"/>
      <c r="K456" s="92"/>
      <c r="L456" s="93">
        <v>39.433499999999995</v>
      </c>
    </row>
    <row r="457" spans="1:12" ht="24" x14ac:dyDescent="0.25">
      <c r="A457" s="57" t="s">
        <v>1054</v>
      </c>
      <c r="B457" s="90">
        <v>88248</v>
      </c>
      <c r="C457" s="73" t="s">
        <v>70</v>
      </c>
      <c r="D457" s="74" t="s">
        <v>29</v>
      </c>
      <c r="E457" s="75">
        <v>17.45</v>
      </c>
      <c r="F457" s="75">
        <v>0.25679999999999997</v>
      </c>
      <c r="G457" s="76">
        <v>1</v>
      </c>
      <c r="H457" s="95">
        <v>2.5679999999999996</v>
      </c>
      <c r="I457" s="78" t="s">
        <v>1055</v>
      </c>
      <c r="J457" s="92"/>
      <c r="K457" s="92"/>
      <c r="L457" s="93">
        <v>44.811599999999991</v>
      </c>
    </row>
    <row r="458" spans="1:12" ht="24" x14ac:dyDescent="0.25">
      <c r="A458" s="57" t="s">
        <v>1056</v>
      </c>
      <c r="B458" s="90">
        <v>88267</v>
      </c>
      <c r="C458" s="73" t="s">
        <v>73</v>
      </c>
      <c r="D458" s="74" t="s">
        <v>29</v>
      </c>
      <c r="E458" s="75">
        <v>21.76</v>
      </c>
      <c r="F458" s="75">
        <v>0.25679999999999997</v>
      </c>
      <c r="G458" s="76">
        <v>1</v>
      </c>
      <c r="H458" s="95">
        <v>2.5679999999999996</v>
      </c>
      <c r="I458" s="78" t="s">
        <v>1055</v>
      </c>
      <c r="J458" s="92"/>
      <c r="K458" s="92"/>
      <c r="L458" s="93">
        <v>55.879679999999993</v>
      </c>
    </row>
    <row r="459" spans="1:12" ht="38.25" x14ac:dyDescent="0.25">
      <c r="A459" s="57" t="s">
        <v>1057</v>
      </c>
      <c r="B459" s="96">
        <v>89796</v>
      </c>
      <c r="C459" s="59" t="s">
        <v>1058</v>
      </c>
      <c r="D459" s="60" t="s">
        <v>62</v>
      </c>
      <c r="E459" s="61">
        <v>43.252477999999996</v>
      </c>
      <c r="F459" s="62"/>
      <c r="G459" s="62"/>
      <c r="H459" s="104">
        <v>12</v>
      </c>
      <c r="I459" s="61" t="s">
        <v>1038</v>
      </c>
      <c r="J459" s="61">
        <v>424.89022195960206</v>
      </c>
      <c r="K459" s="61">
        <v>94.13951404039787</v>
      </c>
      <c r="L459" s="64">
        <v>519.02973599999996</v>
      </c>
    </row>
    <row r="460" spans="1:12" x14ac:dyDescent="0.25">
      <c r="A460" s="57" t="s">
        <v>1059</v>
      </c>
      <c r="B460" s="90">
        <v>301</v>
      </c>
      <c r="C460" s="73" t="s">
        <v>1026</v>
      </c>
      <c r="D460" s="74" t="s">
        <v>62</v>
      </c>
      <c r="E460" s="75">
        <v>2.95</v>
      </c>
      <c r="F460" s="75">
        <v>3</v>
      </c>
      <c r="G460" s="76">
        <v>1</v>
      </c>
      <c r="H460" s="95">
        <v>36</v>
      </c>
      <c r="I460" s="78" t="s">
        <v>1060</v>
      </c>
      <c r="J460" s="92"/>
      <c r="K460" s="92"/>
      <c r="L460" s="93">
        <v>106.2</v>
      </c>
    </row>
    <row r="461" spans="1:12" ht="24" x14ac:dyDescent="0.25">
      <c r="A461" s="57" t="s">
        <v>1061</v>
      </c>
      <c r="B461" s="90">
        <v>7091</v>
      </c>
      <c r="C461" s="73" t="s">
        <v>1062</v>
      </c>
      <c r="D461" s="74" t="s">
        <v>62</v>
      </c>
      <c r="E461" s="75">
        <v>20.39</v>
      </c>
      <c r="F461" s="75">
        <v>1</v>
      </c>
      <c r="G461" s="76">
        <v>1</v>
      </c>
      <c r="H461" s="95">
        <v>12</v>
      </c>
      <c r="I461" s="78" t="s">
        <v>1038</v>
      </c>
      <c r="J461" s="92"/>
      <c r="K461" s="92"/>
      <c r="L461" s="93">
        <v>244.68</v>
      </c>
    </row>
    <row r="462" spans="1:12" ht="24" x14ac:dyDescent="0.25">
      <c r="A462" s="57" t="s">
        <v>1063</v>
      </c>
      <c r="B462" s="90">
        <v>20078</v>
      </c>
      <c r="C462" s="73" t="s">
        <v>986</v>
      </c>
      <c r="D462" s="74" t="s">
        <v>62</v>
      </c>
      <c r="E462" s="75">
        <v>22.86</v>
      </c>
      <c r="F462" s="75">
        <v>0.17249999999999999</v>
      </c>
      <c r="G462" s="76">
        <v>1</v>
      </c>
      <c r="H462" s="95">
        <v>2.0699999999999998</v>
      </c>
      <c r="I462" s="78" t="s">
        <v>1064</v>
      </c>
      <c r="J462" s="92"/>
      <c r="K462" s="92"/>
      <c r="L462" s="93">
        <v>47.320199999999993</v>
      </c>
    </row>
    <row r="463" spans="1:12" ht="24" x14ac:dyDescent="0.25">
      <c r="A463" s="57" t="s">
        <v>1065</v>
      </c>
      <c r="B463" s="90">
        <v>88248</v>
      </c>
      <c r="C463" s="73" t="s">
        <v>70</v>
      </c>
      <c r="D463" s="74" t="s">
        <v>29</v>
      </c>
      <c r="E463" s="75">
        <v>17.45</v>
      </c>
      <c r="F463" s="75">
        <v>0.25679999999999997</v>
      </c>
      <c r="G463" s="76">
        <v>1</v>
      </c>
      <c r="H463" s="95">
        <v>3.0815999999999999</v>
      </c>
      <c r="I463" s="78" t="s">
        <v>1066</v>
      </c>
      <c r="J463" s="92"/>
      <c r="K463" s="92"/>
      <c r="L463" s="93">
        <v>53.773919999999997</v>
      </c>
    </row>
    <row r="464" spans="1:12" ht="24" x14ac:dyDescent="0.25">
      <c r="A464" s="57" t="s">
        <v>1067</v>
      </c>
      <c r="B464" s="90">
        <v>88267</v>
      </c>
      <c r="C464" s="73" t="s">
        <v>73</v>
      </c>
      <c r="D464" s="74" t="s">
        <v>29</v>
      </c>
      <c r="E464" s="75">
        <v>21.76</v>
      </c>
      <c r="F464" s="75">
        <v>0.25679999999999997</v>
      </c>
      <c r="G464" s="76">
        <v>1</v>
      </c>
      <c r="H464" s="95">
        <v>3.0815999999999999</v>
      </c>
      <c r="I464" s="78" t="s">
        <v>1066</v>
      </c>
      <c r="J464" s="92"/>
      <c r="K464" s="92"/>
      <c r="L464" s="93">
        <v>67.055616000000001</v>
      </c>
    </row>
    <row r="465" spans="1:12" ht="38.25" x14ac:dyDescent="0.25">
      <c r="A465" s="57" t="s">
        <v>1068</v>
      </c>
      <c r="B465" s="96">
        <v>89779</v>
      </c>
      <c r="C465" s="59" t="s">
        <v>1069</v>
      </c>
      <c r="D465" s="60" t="s">
        <v>62</v>
      </c>
      <c r="E465" s="61">
        <v>35.143463999999994</v>
      </c>
      <c r="F465" s="62"/>
      <c r="G465" s="62"/>
      <c r="H465" s="104">
        <v>10</v>
      </c>
      <c r="I465" s="61" t="s">
        <v>1048</v>
      </c>
      <c r="J465" s="61">
        <v>312.25273406706401</v>
      </c>
      <c r="K465" s="61">
        <v>39.181905932935912</v>
      </c>
      <c r="L465" s="64">
        <v>351.43463999999994</v>
      </c>
    </row>
    <row r="466" spans="1:12" x14ac:dyDescent="0.25">
      <c r="A466" s="57" t="s">
        <v>1070</v>
      </c>
      <c r="B466" s="90">
        <v>301</v>
      </c>
      <c r="C466" s="73" t="s">
        <v>1026</v>
      </c>
      <c r="D466" s="74" t="s">
        <v>62</v>
      </c>
      <c r="E466" s="75">
        <v>2.95</v>
      </c>
      <c r="F466" s="75">
        <v>2</v>
      </c>
      <c r="G466" s="76">
        <v>1</v>
      </c>
      <c r="H466" s="95">
        <v>20</v>
      </c>
      <c r="I466" s="78" t="s">
        <v>920</v>
      </c>
      <c r="J466" s="92"/>
      <c r="K466" s="92"/>
      <c r="L466" s="93">
        <v>59</v>
      </c>
    </row>
    <row r="467" spans="1:12" x14ac:dyDescent="0.25">
      <c r="A467" s="57" t="s">
        <v>1071</v>
      </c>
      <c r="B467" s="90">
        <v>3893</v>
      </c>
      <c r="C467" s="73" t="s">
        <v>1072</v>
      </c>
      <c r="D467" s="74" t="s">
        <v>62</v>
      </c>
      <c r="E467" s="75">
        <v>21.58</v>
      </c>
      <c r="F467" s="75">
        <v>1</v>
      </c>
      <c r="G467" s="76">
        <v>1</v>
      </c>
      <c r="H467" s="95">
        <v>10</v>
      </c>
      <c r="I467" s="78" t="s">
        <v>1048</v>
      </c>
      <c r="J467" s="92"/>
      <c r="K467" s="92"/>
      <c r="L467" s="93">
        <v>215.79999999999998</v>
      </c>
    </row>
    <row r="468" spans="1:12" ht="24" x14ac:dyDescent="0.25">
      <c r="A468" s="57" t="s">
        <v>1073</v>
      </c>
      <c r="B468" s="90">
        <v>20078</v>
      </c>
      <c r="C468" s="73" t="s">
        <v>986</v>
      </c>
      <c r="D468" s="74" t="s">
        <v>62</v>
      </c>
      <c r="E468" s="75">
        <v>22.86</v>
      </c>
      <c r="F468" s="75">
        <v>0.115</v>
      </c>
      <c r="G468" s="76">
        <v>1</v>
      </c>
      <c r="H468" s="95">
        <v>1.1500000000000001</v>
      </c>
      <c r="I468" s="78" t="s">
        <v>1074</v>
      </c>
      <c r="J468" s="92"/>
      <c r="K468" s="92"/>
      <c r="L468" s="93">
        <v>26.289000000000001</v>
      </c>
    </row>
    <row r="469" spans="1:12" ht="24" x14ac:dyDescent="0.25">
      <c r="A469" s="57" t="s">
        <v>1075</v>
      </c>
      <c r="B469" s="90">
        <v>88248</v>
      </c>
      <c r="C469" s="73" t="s">
        <v>70</v>
      </c>
      <c r="D469" s="74" t="s">
        <v>29</v>
      </c>
      <c r="E469" s="75">
        <v>17.45</v>
      </c>
      <c r="F469" s="75">
        <v>0.12839999999999999</v>
      </c>
      <c r="G469" s="76">
        <v>1</v>
      </c>
      <c r="H469" s="95">
        <v>1.2839999999999998</v>
      </c>
      <c r="I469" s="78" t="s">
        <v>1076</v>
      </c>
      <c r="J469" s="92"/>
      <c r="K469" s="92"/>
      <c r="L469" s="93">
        <v>22.405799999999996</v>
      </c>
    </row>
    <row r="470" spans="1:12" ht="24" x14ac:dyDescent="0.25">
      <c r="A470" s="57" t="s">
        <v>1077</v>
      </c>
      <c r="B470" s="90">
        <v>88267</v>
      </c>
      <c r="C470" s="73" t="s">
        <v>73</v>
      </c>
      <c r="D470" s="74" t="s">
        <v>29</v>
      </c>
      <c r="E470" s="75">
        <v>21.76</v>
      </c>
      <c r="F470" s="75">
        <v>0.12839999999999999</v>
      </c>
      <c r="G470" s="76">
        <v>1</v>
      </c>
      <c r="H470" s="95">
        <v>1.2839999999999998</v>
      </c>
      <c r="I470" s="78" t="s">
        <v>1076</v>
      </c>
      <c r="J470" s="92"/>
      <c r="K470" s="92"/>
      <c r="L470" s="93">
        <v>27.939839999999997</v>
      </c>
    </row>
    <row r="471" spans="1:12" x14ac:dyDescent="0.25">
      <c r="A471" s="57">
        <v>14</v>
      </c>
      <c r="B471" s="88"/>
      <c r="C471" s="100" t="s">
        <v>1078</v>
      </c>
      <c r="D471" s="101"/>
      <c r="E471" s="102"/>
      <c r="F471" s="102"/>
      <c r="G471" s="102"/>
      <c r="H471" s="102"/>
      <c r="I471" s="102"/>
      <c r="J471" s="103"/>
      <c r="K471" s="103"/>
      <c r="L471" s="70">
        <v>37510.990561999999</v>
      </c>
    </row>
    <row r="472" spans="1:12" ht="25.5" x14ac:dyDescent="0.25">
      <c r="A472" s="57" t="s">
        <v>1079</v>
      </c>
      <c r="B472" s="96">
        <v>86888</v>
      </c>
      <c r="C472" s="59" t="s">
        <v>1080</v>
      </c>
      <c r="D472" s="60" t="s">
        <v>62</v>
      </c>
      <c r="E472" s="61">
        <v>480.75486000000001</v>
      </c>
      <c r="F472" s="62"/>
      <c r="G472" s="62"/>
      <c r="H472" s="104">
        <v>18</v>
      </c>
      <c r="I472" s="61" t="s">
        <v>911</v>
      </c>
      <c r="J472" s="61">
        <v>8318.7214138862237</v>
      </c>
      <c r="K472" s="61">
        <v>334.8660661137767</v>
      </c>
      <c r="L472" s="64">
        <v>8653.5874800000001</v>
      </c>
    </row>
    <row r="473" spans="1:12" ht="36" x14ac:dyDescent="0.25">
      <c r="A473" s="57" t="s">
        <v>1081</v>
      </c>
      <c r="B473" s="90">
        <v>4384</v>
      </c>
      <c r="C473" s="73" t="s">
        <v>1082</v>
      </c>
      <c r="D473" s="74" t="s">
        <v>62</v>
      </c>
      <c r="E473" s="75">
        <v>34.81</v>
      </c>
      <c r="F473" s="75">
        <v>2</v>
      </c>
      <c r="G473" s="76">
        <v>1</v>
      </c>
      <c r="H473" s="112">
        <v>36</v>
      </c>
      <c r="I473" s="78" t="s">
        <v>1060</v>
      </c>
      <c r="J473" s="92"/>
      <c r="K473" s="92"/>
      <c r="L473" s="93">
        <v>1253.1600000000001</v>
      </c>
    </row>
    <row r="474" spans="1:12" ht="24" x14ac:dyDescent="0.25">
      <c r="A474" s="57" t="s">
        <v>1083</v>
      </c>
      <c r="B474" s="90">
        <v>6138</v>
      </c>
      <c r="C474" s="73" t="s">
        <v>1084</v>
      </c>
      <c r="D474" s="74" t="s">
        <v>62</v>
      </c>
      <c r="E474" s="75">
        <v>11.11</v>
      </c>
      <c r="F474" s="75">
        <v>1</v>
      </c>
      <c r="G474" s="76">
        <v>1</v>
      </c>
      <c r="H474" s="95">
        <v>18</v>
      </c>
      <c r="I474" s="78" t="s">
        <v>911</v>
      </c>
      <c r="J474" s="92"/>
      <c r="K474" s="92"/>
      <c r="L474" s="93">
        <v>199.98</v>
      </c>
    </row>
    <row r="475" spans="1:12" ht="24" x14ac:dyDescent="0.25">
      <c r="A475" s="57" t="s">
        <v>1085</v>
      </c>
      <c r="B475" s="90">
        <v>10422</v>
      </c>
      <c r="C475" s="73" t="s">
        <v>1086</v>
      </c>
      <c r="D475" s="74" t="s">
        <v>62</v>
      </c>
      <c r="E475" s="75">
        <v>368.23</v>
      </c>
      <c r="F475" s="75">
        <v>1</v>
      </c>
      <c r="G475" s="76">
        <v>1</v>
      </c>
      <c r="H475" s="95">
        <v>18</v>
      </c>
      <c r="I475" s="78" t="s">
        <v>911</v>
      </c>
      <c r="J475" s="92"/>
      <c r="K475" s="92"/>
      <c r="L475" s="93">
        <v>6628.14</v>
      </c>
    </row>
    <row r="476" spans="1:12" ht="25.5" x14ac:dyDescent="0.25">
      <c r="A476" s="57" t="s">
        <v>1087</v>
      </c>
      <c r="B476" s="90">
        <v>37329</v>
      </c>
      <c r="C476" s="73" t="s">
        <v>1088</v>
      </c>
      <c r="D476" s="74" t="s">
        <v>49</v>
      </c>
      <c r="E476" s="75">
        <v>87.8</v>
      </c>
      <c r="F476" s="75">
        <v>8.8099999999999998E-2</v>
      </c>
      <c r="G476" s="76">
        <v>1</v>
      </c>
      <c r="H476" s="95">
        <v>1.5857999999999999</v>
      </c>
      <c r="I476" s="78" t="s">
        <v>1089</v>
      </c>
      <c r="J476" s="92"/>
      <c r="K476" s="92"/>
      <c r="L476" s="93">
        <v>139.23324</v>
      </c>
    </row>
    <row r="477" spans="1:12" ht="25.5" x14ac:dyDescent="0.25">
      <c r="A477" s="57" t="s">
        <v>1090</v>
      </c>
      <c r="B477" s="90">
        <v>88267</v>
      </c>
      <c r="C477" s="73" t="s">
        <v>73</v>
      </c>
      <c r="D477" s="74" t="s">
        <v>29</v>
      </c>
      <c r="E477" s="75">
        <v>21.76</v>
      </c>
      <c r="F477" s="75">
        <v>0.77910000000000001</v>
      </c>
      <c r="G477" s="76">
        <v>1</v>
      </c>
      <c r="H477" s="95">
        <v>14.0238</v>
      </c>
      <c r="I477" s="78" t="s">
        <v>1091</v>
      </c>
      <c r="J477" s="92"/>
      <c r="K477" s="92"/>
      <c r="L477" s="93">
        <v>305.15788800000001</v>
      </c>
    </row>
    <row r="478" spans="1:12" x14ac:dyDescent="0.25">
      <c r="A478" s="57" t="s">
        <v>1092</v>
      </c>
      <c r="B478" s="90">
        <v>88316</v>
      </c>
      <c r="C478" s="73" t="s">
        <v>28</v>
      </c>
      <c r="D478" s="74" t="s">
        <v>29</v>
      </c>
      <c r="E478" s="75">
        <v>16.21</v>
      </c>
      <c r="F478" s="75">
        <v>0.43840000000000001</v>
      </c>
      <c r="G478" s="76">
        <v>1</v>
      </c>
      <c r="H478" s="95">
        <v>7.8912000000000004</v>
      </c>
      <c r="I478" s="78" t="s">
        <v>1093</v>
      </c>
      <c r="J478" s="92"/>
      <c r="K478" s="92"/>
      <c r="L478" s="93">
        <v>127.91635200000002</v>
      </c>
    </row>
    <row r="479" spans="1:12" ht="25.5" x14ac:dyDescent="0.25">
      <c r="A479" s="57" t="s">
        <v>1094</v>
      </c>
      <c r="B479" s="96">
        <v>100858</v>
      </c>
      <c r="C479" s="59" t="s">
        <v>1095</v>
      </c>
      <c r="D479" s="60" t="s">
        <v>62</v>
      </c>
      <c r="E479" s="61">
        <v>590.45899899999995</v>
      </c>
      <c r="F479" s="62"/>
      <c r="G479" s="62"/>
      <c r="H479" s="104">
        <v>2</v>
      </c>
      <c r="I479" s="61" t="s">
        <v>895</v>
      </c>
      <c r="J479" s="61">
        <v>1142.4397477208825</v>
      </c>
      <c r="K479" s="61">
        <v>38.478250279117319</v>
      </c>
      <c r="L479" s="64">
        <v>1180.9179979999999</v>
      </c>
    </row>
    <row r="480" spans="1:12" ht="24" x14ac:dyDescent="0.25">
      <c r="A480" s="57" t="s">
        <v>1096</v>
      </c>
      <c r="B480" s="90">
        <v>10432</v>
      </c>
      <c r="C480" s="73" t="s">
        <v>1097</v>
      </c>
      <c r="D480" s="74" t="s">
        <v>62</v>
      </c>
      <c r="E480" s="75">
        <v>342.99</v>
      </c>
      <c r="F480" s="75">
        <v>1</v>
      </c>
      <c r="G480" s="76">
        <v>1</v>
      </c>
      <c r="H480" s="95">
        <v>2</v>
      </c>
      <c r="I480" s="78" t="s">
        <v>895</v>
      </c>
      <c r="J480" s="92"/>
      <c r="K480" s="92"/>
      <c r="L480" s="93">
        <v>685.98</v>
      </c>
    </row>
    <row r="481" spans="1:12" ht="24" x14ac:dyDescent="0.25">
      <c r="A481" s="57" t="s">
        <v>1098</v>
      </c>
      <c r="B481" s="90">
        <v>21112</v>
      </c>
      <c r="C481" s="73" t="s">
        <v>1099</v>
      </c>
      <c r="D481" s="74" t="s">
        <v>62</v>
      </c>
      <c r="E481" s="75">
        <v>220.36</v>
      </c>
      <c r="F481" s="75">
        <v>1</v>
      </c>
      <c r="G481" s="76">
        <v>1</v>
      </c>
      <c r="H481" s="95">
        <v>2</v>
      </c>
      <c r="I481" s="78" t="s">
        <v>895</v>
      </c>
      <c r="J481" s="92"/>
      <c r="K481" s="92"/>
      <c r="L481" s="93">
        <v>440.72</v>
      </c>
    </row>
    <row r="482" spans="1:12" ht="24" x14ac:dyDescent="0.25">
      <c r="A482" s="57" t="s">
        <v>1100</v>
      </c>
      <c r="B482" s="90">
        <v>88267</v>
      </c>
      <c r="C482" s="73" t="s">
        <v>73</v>
      </c>
      <c r="D482" s="74" t="s">
        <v>29</v>
      </c>
      <c r="E482" s="75">
        <v>21.76</v>
      </c>
      <c r="F482" s="75">
        <v>1.0089999999999999</v>
      </c>
      <c r="G482" s="76">
        <v>1</v>
      </c>
      <c r="H482" s="95">
        <v>2.0179999999999998</v>
      </c>
      <c r="I482" s="78" t="s">
        <v>1101</v>
      </c>
      <c r="J482" s="92"/>
      <c r="K482" s="92"/>
      <c r="L482" s="93">
        <v>43.911679999999997</v>
      </c>
    </row>
    <row r="483" spans="1:12" x14ac:dyDescent="0.25">
      <c r="A483" s="57" t="s">
        <v>1102</v>
      </c>
      <c r="B483" s="90">
        <v>88316</v>
      </c>
      <c r="C483" s="73" t="s">
        <v>28</v>
      </c>
      <c r="D483" s="74" t="s">
        <v>29</v>
      </c>
      <c r="E483" s="75">
        <v>16.21</v>
      </c>
      <c r="F483" s="75">
        <v>0.31790000000000002</v>
      </c>
      <c r="G483" s="76">
        <v>1</v>
      </c>
      <c r="H483" s="95">
        <v>0.63580000000000003</v>
      </c>
      <c r="I483" s="78" t="s">
        <v>1103</v>
      </c>
      <c r="J483" s="92"/>
      <c r="K483" s="92"/>
      <c r="L483" s="93">
        <v>10.306318000000001</v>
      </c>
    </row>
    <row r="484" spans="1:12" ht="25.5" x14ac:dyDescent="0.25">
      <c r="A484" s="57" t="s">
        <v>1104</v>
      </c>
      <c r="B484" s="96">
        <v>86901</v>
      </c>
      <c r="C484" s="59" t="s">
        <v>1105</v>
      </c>
      <c r="D484" s="60" t="s">
        <v>62</v>
      </c>
      <c r="E484" s="61">
        <v>140.27693300000001</v>
      </c>
      <c r="F484" s="62"/>
      <c r="G484" s="62"/>
      <c r="H484" s="104">
        <v>18</v>
      </c>
      <c r="I484" s="61" t="s">
        <v>911</v>
      </c>
      <c r="J484" s="61">
        <v>2189.4847114534573</v>
      </c>
      <c r="K484" s="61">
        <v>335.50008254654335</v>
      </c>
      <c r="L484" s="64">
        <v>2524.9847940000004</v>
      </c>
    </row>
    <row r="485" spans="1:12" ht="25.5" x14ac:dyDescent="0.25">
      <c r="A485" s="57" t="s">
        <v>1106</v>
      </c>
      <c r="B485" s="90">
        <v>4823</v>
      </c>
      <c r="C485" s="73" t="s">
        <v>1107</v>
      </c>
      <c r="D485" s="74" t="s">
        <v>49</v>
      </c>
      <c r="E485" s="75">
        <v>44.7</v>
      </c>
      <c r="F485" s="75">
        <v>0.52710000000000001</v>
      </c>
      <c r="G485" s="76">
        <v>1</v>
      </c>
      <c r="H485" s="95">
        <v>9.4878</v>
      </c>
      <c r="I485" s="78" t="s">
        <v>1108</v>
      </c>
      <c r="J485" s="92"/>
      <c r="K485" s="92"/>
      <c r="L485" s="93">
        <v>424.10466000000002</v>
      </c>
    </row>
    <row r="486" spans="1:12" ht="24" x14ac:dyDescent="0.25">
      <c r="A486" s="57" t="s">
        <v>1109</v>
      </c>
      <c r="B486" s="90">
        <v>86883</v>
      </c>
      <c r="C486" s="73" t="s">
        <v>1110</v>
      </c>
      <c r="D486" s="74" t="s">
        <v>62</v>
      </c>
      <c r="E486" s="75">
        <v>11.58</v>
      </c>
      <c r="F486" s="75" t="s">
        <v>78</v>
      </c>
      <c r="G486" s="76">
        <v>1</v>
      </c>
      <c r="H486" s="95">
        <v>0</v>
      </c>
      <c r="I486" s="78" t="s">
        <v>982</v>
      </c>
      <c r="J486" s="92"/>
      <c r="K486" s="92"/>
      <c r="L486" s="93">
        <v>0</v>
      </c>
    </row>
    <row r="487" spans="1:12" ht="24" x14ac:dyDescent="0.25">
      <c r="A487" s="57" t="s">
        <v>1111</v>
      </c>
      <c r="B487" s="90">
        <v>20269</v>
      </c>
      <c r="C487" s="73" t="s">
        <v>1112</v>
      </c>
      <c r="D487" s="74" t="s">
        <v>62</v>
      </c>
      <c r="E487" s="75">
        <v>92.68</v>
      </c>
      <c r="F487" s="75">
        <v>1</v>
      </c>
      <c r="G487" s="76">
        <v>1</v>
      </c>
      <c r="H487" s="95">
        <v>18</v>
      </c>
      <c r="I487" s="78" t="s">
        <v>911</v>
      </c>
      <c r="J487" s="92"/>
      <c r="K487" s="92"/>
      <c r="L487" s="93">
        <v>1668.2400000000002</v>
      </c>
    </row>
    <row r="488" spans="1:12" ht="25.5" x14ac:dyDescent="0.25">
      <c r="A488" s="57" t="s">
        <v>1113</v>
      </c>
      <c r="B488" s="90">
        <v>88274</v>
      </c>
      <c r="C488" s="73" t="s">
        <v>1114</v>
      </c>
      <c r="D488" s="74" t="s">
        <v>29</v>
      </c>
      <c r="E488" s="75">
        <v>23.31</v>
      </c>
      <c r="F488" s="75">
        <v>0.8458</v>
      </c>
      <c r="G488" s="76">
        <v>1</v>
      </c>
      <c r="H488" s="95">
        <v>15.224399999999999</v>
      </c>
      <c r="I488" s="78" t="s">
        <v>1115</v>
      </c>
      <c r="J488" s="92"/>
      <c r="K488" s="92"/>
      <c r="L488" s="93">
        <v>354.88076399999994</v>
      </c>
    </row>
    <row r="489" spans="1:12" x14ac:dyDescent="0.25">
      <c r="A489" s="57" t="s">
        <v>1116</v>
      </c>
      <c r="B489" s="90">
        <v>88316</v>
      </c>
      <c r="C489" s="73" t="s">
        <v>28</v>
      </c>
      <c r="D489" s="74" t="s">
        <v>29</v>
      </c>
      <c r="E489" s="75">
        <v>16.21</v>
      </c>
      <c r="F489" s="75">
        <v>0.26650000000000001</v>
      </c>
      <c r="G489" s="76">
        <v>1</v>
      </c>
      <c r="H489" s="95">
        <v>4.7970000000000006</v>
      </c>
      <c r="I489" s="78" t="s">
        <v>1117</v>
      </c>
      <c r="J489" s="92"/>
      <c r="K489" s="92"/>
      <c r="L489" s="93">
        <v>77.759370000000018</v>
      </c>
    </row>
    <row r="490" spans="1:12" ht="38.25" x14ac:dyDescent="0.25">
      <c r="A490" s="57" t="s">
        <v>1118</v>
      </c>
      <c r="B490" s="96">
        <v>102253</v>
      </c>
      <c r="C490" s="59" t="s">
        <v>1119</v>
      </c>
      <c r="D490" s="60" t="s">
        <v>25</v>
      </c>
      <c r="E490" s="61">
        <v>575.52814999999998</v>
      </c>
      <c r="F490" s="62"/>
      <c r="G490" s="62"/>
      <c r="H490" s="104">
        <v>34.200000000000003</v>
      </c>
      <c r="I490" s="61" t="s">
        <v>1120</v>
      </c>
      <c r="J490" s="61">
        <v>17550.984675172673</v>
      </c>
      <c r="K490" s="61">
        <v>2132.0780548273269</v>
      </c>
      <c r="L490" s="64">
        <v>19683.062730000001</v>
      </c>
    </row>
    <row r="491" spans="1:12" ht="25.5" x14ac:dyDescent="0.25">
      <c r="A491" s="57" t="s">
        <v>1121</v>
      </c>
      <c r="B491" s="90">
        <v>131</v>
      </c>
      <c r="C491" s="73" t="s">
        <v>1122</v>
      </c>
      <c r="D491" s="74" t="s">
        <v>49</v>
      </c>
      <c r="E491" s="75">
        <v>39.04</v>
      </c>
      <c r="F491" s="75">
        <v>0.53</v>
      </c>
      <c r="G491" s="76">
        <v>1</v>
      </c>
      <c r="H491" s="95">
        <v>18.126000000000001</v>
      </c>
      <c r="I491" s="78" t="s">
        <v>1123</v>
      </c>
      <c r="J491" s="92"/>
      <c r="K491" s="92"/>
      <c r="L491" s="93">
        <v>707.63904000000002</v>
      </c>
    </row>
    <row r="492" spans="1:12" ht="25.5" x14ac:dyDescent="0.25">
      <c r="A492" s="57" t="s">
        <v>1124</v>
      </c>
      <c r="B492" s="90">
        <v>37596</v>
      </c>
      <c r="C492" s="73" t="s">
        <v>1125</v>
      </c>
      <c r="D492" s="74" t="s">
        <v>49</v>
      </c>
      <c r="E492" s="75">
        <v>2.5</v>
      </c>
      <c r="F492" s="75">
        <v>0.97</v>
      </c>
      <c r="G492" s="76">
        <v>1</v>
      </c>
      <c r="H492" s="95">
        <v>33.173999999999999</v>
      </c>
      <c r="I492" s="78" t="s">
        <v>1126</v>
      </c>
      <c r="J492" s="92"/>
      <c r="K492" s="92"/>
      <c r="L492" s="93">
        <v>82.935000000000002</v>
      </c>
    </row>
    <row r="493" spans="1:12" ht="36" x14ac:dyDescent="0.25">
      <c r="A493" s="57" t="s">
        <v>1127</v>
      </c>
      <c r="B493" s="90">
        <v>44476</v>
      </c>
      <c r="C493" s="73" t="s">
        <v>1128</v>
      </c>
      <c r="D493" s="74" t="s">
        <v>25</v>
      </c>
      <c r="E493" s="75">
        <v>451.69</v>
      </c>
      <c r="F493" s="75">
        <v>1.05</v>
      </c>
      <c r="G493" s="76">
        <v>1</v>
      </c>
      <c r="H493" s="95">
        <v>35.910000000000004</v>
      </c>
      <c r="I493" s="78" t="s">
        <v>1129</v>
      </c>
      <c r="J493" s="92"/>
      <c r="K493" s="92"/>
      <c r="L493" s="93">
        <v>16220.187900000001</v>
      </c>
    </row>
    <row r="494" spans="1:12" x14ac:dyDescent="0.25">
      <c r="A494" s="57" t="s">
        <v>1130</v>
      </c>
      <c r="B494" s="90">
        <v>88274</v>
      </c>
      <c r="C494" s="73" t="s">
        <v>1114</v>
      </c>
      <c r="D494" s="74" t="s">
        <v>29</v>
      </c>
      <c r="E494" s="75">
        <v>23.31</v>
      </c>
      <c r="F494" s="75">
        <v>1.405</v>
      </c>
      <c r="G494" s="76">
        <v>1</v>
      </c>
      <c r="H494" s="95">
        <v>48.051000000000002</v>
      </c>
      <c r="I494" s="78" t="s">
        <v>1131</v>
      </c>
      <c r="J494" s="92"/>
      <c r="K494" s="92"/>
      <c r="L494" s="93">
        <v>1120.06881</v>
      </c>
    </row>
    <row r="495" spans="1:12" ht="25.5" x14ac:dyDescent="0.25">
      <c r="A495" s="57" t="s">
        <v>1132</v>
      </c>
      <c r="B495" s="90">
        <v>88316</v>
      </c>
      <c r="C495" s="73" t="s">
        <v>28</v>
      </c>
      <c r="D495" s="74" t="s">
        <v>29</v>
      </c>
      <c r="E495" s="75">
        <v>16.21</v>
      </c>
      <c r="F495" s="75">
        <v>0.70199999999999996</v>
      </c>
      <c r="G495" s="76">
        <v>1</v>
      </c>
      <c r="H495" s="95">
        <v>24.008400000000002</v>
      </c>
      <c r="I495" s="78" t="s">
        <v>1133</v>
      </c>
      <c r="J495" s="92"/>
      <c r="K495" s="92"/>
      <c r="L495" s="93">
        <v>389.17616400000003</v>
      </c>
    </row>
    <row r="496" spans="1:12" ht="25.5" x14ac:dyDescent="0.25">
      <c r="A496" s="57" t="s">
        <v>1134</v>
      </c>
      <c r="B496" s="90">
        <v>91692</v>
      </c>
      <c r="C496" s="73" t="s">
        <v>95</v>
      </c>
      <c r="D496" s="74" t="s">
        <v>96</v>
      </c>
      <c r="E496" s="75">
        <v>25.16</v>
      </c>
      <c r="F496" s="75">
        <v>8.8999999999999996E-2</v>
      </c>
      <c r="G496" s="76">
        <v>1</v>
      </c>
      <c r="H496" s="95">
        <v>3.0438000000000001</v>
      </c>
      <c r="I496" s="78" t="s">
        <v>1135</v>
      </c>
      <c r="J496" s="92"/>
      <c r="K496" s="92"/>
      <c r="L496" s="93">
        <v>76.582008000000002</v>
      </c>
    </row>
    <row r="497" spans="1:12" ht="25.5" x14ac:dyDescent="0.25">
      <c r="A497" s="57" t="s">
        <v>1136</v>
      </c>
      <c r="B497" s="90">
        <v>91693</v>
      </c>
      <c r="C497" s="73" t="s">
        <v>99</v>
      </c>
      <c r="D497" s="74" t="s">
        <v>100</v>
      </c>
      <c r="E497" s="75">
        <v>24.14</v>
      </c>
      <c r="F497" s="75">
        <v>1.3160000000000001</v>
      </c>
      <c r="G497" s="76">
        <v>1</v>
      </c>
      <c r="H497" s="95">
        <v>45.007200000000005</v>
      </c>
      <c r="I497" s="78" t="s">
        <v>1137</v>
      </c>
      <c r="J497" s="92"/>
      <c r="K497" s="92"/>
      <c r="L497" s="93">
        <v>1086.4738080000002</v>
      </c>
    </row>
    <row r="498" spans="1:12" ht="25.5" x14ac:dyDescent="0.25">
      <c r="A498" s="105" t="s">
        <v>1138</v>
      </c>
      <c r="B498" s="106">
        <v>86895</v>
      </c>
      <c r="C498" s="59" t="s">
        <v>1139</v>
      </c>
      <c r="D498" s="60" t="s">
        <v>62</v>
      </c>
      <c r="E498" s="61">
        <v>274.23719</v>
      </c>
      <c r="F498" s="107"/>
      <c r="G498" s="107"/>
      <c r="H498" s="108">
        <v>18</v>
      </c>
      <c r="I498" s="61" t="s">
        <v>911</v>
      </c>
      <c r="J498" s="61">
        <v>4096.9613651878544</v>
      </c>
      <c r="K498" s="61">
        <v>839.30805481214554</v>
      </c>
      <c r="L498" s="86">
        <v>4936.2694199999996</v>
      </c>
    </row>
    <row r="499" spans="1:12" ht="25.5" x14ac:dyDescent="0.25">
      <c r="A499" s="105" t="s">
        <v>1140</v>
      </c>
      <c r="B499" s="109">
        <v>4823</v>
      </c>
      <c r="C499" s="73" t="s">
        <v>1107</v>
      </c>
      <c r="D499" s="74" t="s">
        <v>49</v>
      </c>
      <c r="E499" s="75">
        <v>44.7</v>
      </c>
      <c r="F499" s="75">
        <v>0.38440000000000002</v>
      </c>
      <c r="G499" s="76">
        <v>1</v>
      </c>
      <c r="H499" s="110">
        <v>6.9192</v>
      </c>
      <c r="I499" s="78" t="s">
        <v>1141</v>
      </c>
      <c r="J499" s="78"/>
      <c r="K499" s="78"/>
      <c r="L499" s="87">
        <v>309.28824000000003</v>
      </c>
    </row>
    <row r="500" spans="1:12" ht="24" x14ac:dyDescent="0.25">
      <c r="A500" s="105" t="s">
        <v>1142</v>
      </c>
      <c r="B500" s="109">
        <v>7568</v>
      </c>
      <c r="C500" s="73" t="s">
        <v>1143</v>
      </c>
      <c r="D500" s="74" t="s">
        <v>62</v>
      </c>
      <c r="E500" s="75">
        <v>0.49</v>
      </c>
      <c r="F500" s="75">
        <v>6</v>
      </c>
      <c r="G500" s="76">
        <v>1</v>
      </c>
      <c r="H500" s="110">
        <v>108</v>
      </c>
      <c r="I500" s="78" t="s">
        <v>1144</v>
      </c>
      <c r="J500" s="78"/>
      <c r="K500" s="78"/>
      <c r="L500" s="87">
        <v>52.92</v>
      </c>
    </row>
    <row r="501" spans="1:12" ht="25.5" x14ac:dyDescent="0.25">
      <c r="A501" s="105" t="s">
        <v>1145</v>
      </c>
      <c r="B501" s="109">
        <v>11795</v>
      </c>
      <c r="C501" s="73" t="s">
        <v>1146</v>
      </c>
      <c r="D501" s="74" t="s">
        <v>25</v>
      </c>
      <c r="E501" s="75">
        <v>407.54</v>
      </c>
      <c r="F501" s="75">
        <v>0.377</v>
      </c>
      <c r="G501" s="76">
        <v>1</v>
      </c>
      <c r="H501" s="110">
        <v>6.7859999999999996</v>
      </c>
      <c r="I501" s="78" t="s">
        <v>1147</v>
      </c>
      <c r="J501" s="78"/>
      <c r="K501" s="78"/>
      <c r="L501" s="87">
        <v>2765.5664400000001</v>
      </c>
    </row>
    <row r="502" spans="1:12" ht="25.5" x14ac:dyDescent="0.25">
      <c r="A502" s="105" t="s">
        <v>1148</v>
      </c>
      <c r="B502" s="109">
        <v>37329</v>
      </c>
      <c r="C502" s="73" t="s">
        <v>1088</v>
      </c>
      <c r="D502" s="74" t="s">
        <v>49</v>
      </c>
      <c r="E502" s="75">
        <v>87.8</v>
      </c>
      <c r="F502" s="75">
        <v>1.54E-2</v>
      </c>
      <c r="G502" s="76">
        <v>1</v>
      </c>
      <c r="H502" s="110">
        <v>0.2772</v>
      </c>
      <c r="I502" s="78" t="s">
        <v>1149</v>
      </c>
      <c r="J502" s="78"/>
      <c r="K502" s="78"/>
      <c r="L502" s="87">
        <v>24.338159999999998</v>
      </c>
    </row>
    <row r="503" spans="1:12" ht="24" x14ac:dyDescent="0.25">
      <c r="A503" s="105" t="s">
        <v>1150</v>
      </c>
      <c r="B503" s="109">
        <v>37590</v>
      </c>
      <c r="C503" s="73" t="s">
        <v>1151</v>
      </c>
      <c r="D503" s="74" t="s">
        <v>62</v>
      </c>
      <c r="E503" s="75">
        <v>19.22</v>
      </c>
      <c r="F503" s="75">
        <v>2</v>
      </c>
      <c r="G503" s="76">
        <v>1</v>
      </c>
      <c r="H503" s="110">
        <v>36</v>
      </c>
      <c r="I503" s="78" t="s">
        <v>1060</v>
      </c>
      <c r="J503" s="78"/>
      <c r="K503" s="78"/>
      <c r="L503" s="87">
        <v>691.92</v>
      </c>
    </row>
    <row r="504" spans="1:12" ht="25.5" x14ac:dyDescent="0.25">
      <c r="A504" s="105" t="s">
        <v>1152</v>
      </c>
      <c r="B504" s="109">
        <v>88274</v>
      </c>
      <c r="C504" s="73" t="s">
        <v>1114</v>
      </c>
      <c r="D504" s="74" t="s">
        <v>29</v>
      </c>
      <c r="E504" s="75">
        <v>23.31</v>
      </c>
      <c r="F504" s="75">
        <v>1.9209000000000001</v>
      </c>
      <c r="G504" s="76">
        <v>1</v>
      </c>
      <c r="H504" s="110">
        <v>34.5762</v>
      </c>
      <c r="I504" s="78" t="s">
        <v>1153</v>
      </c>
      <c r="J504" s="78"/>
      <c r="K504" s="78"/>
      <c r="L504" s="87">
        <v>805.97122200000001</v>
      </c>
    </row>
    <row r="505" spans="1:12" ht="25.5" x14ac:dyDescent="0.25">
      <c r="A505" s="105" t="s">
        <v>1154</v>
      </c>
      <c r="B505" s="109">
        <v>88316</v>
      </c>
      <c r="C505" s="73" t="s">
        <v>28</v>
      </c>
      <c r="D505" s="74" t="s">
        <v>29</v>
      </c>
      <c r="E505" s="75">
        <v>16.21</v>
      </c>
      <c r="F505" s="75">
        <v>0.98109999999999997</v>
      </c>
      <c r="G505" s="76">
        <v>1</v>
      </c>
      <c r="H505" s="110">
        <v>17.659800000000001</v>
      </c>
      <c r="I505" s="78" t="s">
        <v>1155</v>
      </c>
      <c r="J505" s="78"/>
      <c r="K505" s="78"/>
      <c r="L505" s="87">
        <v>286.26535800000005</v>
      </c>
    </row>
    <row r="506" spans="1:12" ht="25.5" x14ac:dyDescent="0.25">
      <c r="A506" s="57" t="s">
        <v>1156</v>
      </c>
      <c r="B506" s="96">
        <v>86882</v>
      </c>
      <c r="C506" s="59" t="s">
        <v>1157</v>
      </c>
      <c r="D506" s="60" t="s">
        <v>62</v>
      </c>
      <c r="E506" s="61">
        <v>21.483683000000003</v>
      </c>
      <c r="F506" s="62"/>
      <c r="G506" s="62"/>
      <c r="H506" s="104">
        <v>20</v>
      </c>
      <c r="I506" s="61" t="s">
        <v>920</v>
      </c>
      <c r="J506" s="61">
        <v>372.67818159459028</v>
      </c>
      <c r="K506" s="61">
        <v>56.995478405409706</v>
      </c>
      <c r="L506" s="64">
        <v>429.67366000000004</v>
      </c>
    </row>
    <row r="507" spans="1:12" x14ac:dyDescent="0.25">
      <c r="A507" s="57" t="s">
        <v>1158</v>
      </c>
      <c r="B507" s="90">
        <v>3146</v>
      </c>
      <c r="C507" s="73" t="s">
        <v>922</v>
      </c>
      <c r="D507" s="74" t="s">
        <v>62</v>
      </c>
      <c r="E507" s="75">
        <v>3.83</v>
      </c>
      <c r="F507" s="75">
        <v>4.2000000000000003E-2</v>
      </c>
      <c r="G507" s="76">
        <v>1</v>
      </c>
      <c r="H507" s="95">
        <v>0.84000000000000008</v>
      </c>
      <c r="I507" s="78" t="s">
        <v>1159</v>
      </c>
      <c r="J507" s="92"/>
      <c r="K507" s="92"/>
      <c r="L507" s="93">
        <v>3.2172000000000005</v>
      </c>
    </row>
    <row r="508" spans="1:12" x14ac:dyDescent="0.25">
      <c r="A508" s="57" t="s">
        <v>1160</v>
      </c>
      <c r="B508" s="90">
        <v>6146</v>
      </c>
      <c r="C508" s="73" t="s">
        <v>1161</v>
      </c>
      <c r="D508" s="74" t="s">
        <v>62</v>
      </c>
      <c r="E508" s="75">
        <v>17.68</v>
      </c>
      <c r="F508" s="75">
        <v>1</v>
      </c>
      <c r="G508" s="76">
        <v>1</v>
      </c>
      <c r="H508" s="95">
        <v>20</v>
      </c>
      <c r="I508" s="78" t="s">
        <v>920</v>
      </c>
      <c r="J508" s="92"/>
      <c r="K508" s="92"/>
      <c r="L508" s="93">
        <v>353.6</v>
      </c>
    </row>
    <row r="509" spans="1:12" ht="24" x14ac:dyDescent="0.25">
      <c r="A509" s="57" t="s">
        <v>1162</v>
      </c>
      <c r="B509" s="90">
        <v>88267</v>
      </c>
      <c r="C509" s="73" t="s">
        <v>73</v>
      </c>
      <c r="D509" s="74" t="s">
        <v>29</v>
      </c>
      <c r="E509" s="75">
        <v>21.76</v>
      </c>
      <c r="F509" s="75">
        <v>0.1356</v>
      </c>
      <c r="G509" s="76">
        <v>1</v>
      </c>
      <c r="H509" s="95">
        <v>2.7119999999999997</v>
      </c>
      <c r="I509" s="78" t="s">
        <v>1163</v>
      </c>
      <c r="J509" s="92"/>
      <c r="K509" s="92"/>
      <c r="L509" s="93">
        <v>59.013120000000001</v>
      </c>
    </row>
    <row r="510" spans="1:12" x14ac:dyDescent="0.25">
      <c r="A510" s="57" t="s">
        <v>1164</v>
      </c>
      <c r="B510" s="90">
        <v>88316</v>
      </c>
      <c r="C510" s="73" t="s">
        <v>28</v>
      </c>
      <c r="D510" s="74" t="s">
        <v>29</v>
      </c>
      <c r="E510" s="75">
        <v>16.21</v>
      </c>
      <c r="F510" s="75">
        <v>4.2700000000000002E-2</v>
      </c>
      <c r="G510" s="76">
        <v>1</v>
      </c>
      <c r="H510" s="95">
        <v>0.85400000000000009</v>
      </c>
      <c r="I510" s="78" t="s">
        <v>1165</v>
      </c>
      <c r="J510" s="92"/>
      <c r="K510" s="92"/>
      <c r="L510" s="93">
        <v>13.843340000000003</v>
      </c>
    </row>
    <row r="511" spans="1:12" ht="38.25" x14ac:dyDescent="0.25">
      <c r="A511" s="57" t="s">
        <v>1166</v>
      </c>
      <c r="B511" s="96">
        <v>86880</v>
      </c>
      <c r="C511" s="59" t="s">
        <v>1167</v>
      </c>
      <c r="D511" s="60" t="s">
        <v>62</v>
      </c>
      <c r="E511" s="61">
        <v>25.623619999999999</v>
      </c>
      <c r="F511" s="62"/>
      <c r="G511" s="62"/>
      <c r="H511" s="104">
        <v>4</v>
      </c>
      <c r="I511" s="61" t="s">
        <v>892</v>
      </c>
      <c r="J511" s="61">
        <v>92.176782668174155</v>
      </c>
      <c r="K511" s="61">
        <v>10.317697331825839</v>
      </c>
      <c r="L511" s="64">
        <v>102.49448</v>
      </c>
    </row>
    <row r="512" spans="1:12" x14ac:dyDescent="0.25">
      <c r="A512" s="57" t="s">
        <v>1168</v>
      </c>
      <c r="B512" s="90">
        <v>3146</v>
      </c>
      <c r="C512" s="73" t="s">
        <v>922</v>
      </c>
      <c r="D512" s="74" t="s">
        <v>62</v>
      </c>
      <c r="E512" s="75">
        <v>3.83</v>
      </c>
      <c r="F512" s="75">
        <v>4.8000000000000001E-2</v>
      </c>
      <c r="G512" s="76">
        <v>1</v>
      </c>
      <c r="H512" s="95">
        <v>0.192</v>
      </c>
      <c r="I512" s="78" t="s">
        <v>1169</v>
      </c>
      <c r="J512" s="92"/>
      <c r="K512" s="92"/>
      <c r="L512" s="93">
        <v>0.73536000000000001</v>
      </c>
    </row>
    <row r="513" spans="1:12" ht="24" x14ac:dyDescent="0.25">
      <c r="A513" s="57" t="s">
        <v>1170</v>
      </c>
      <c r="B513" s="90">
        <v>6155</v>
      </c>
      <c r="C513" s="73" t="s">
        <v>1171</v>
      </c>
      <c r="D513" s="74" t="s">
        <v>62</v>
      </c>
      <c r="E513" s="75">
        <v>22.13</v>
      </c>
      <c r="F513" s="75">
        <v>1</v>
      </c>
      <c r="G513" s="76">
        <v>1</v>
      </c>
      <c r="H513" s="95">
        <v>4</v>
      </c>
      <c r="I513" s="78" t="s">
        <v>892</v>
      </c>
      <c r="J513" s="92"/>
      <c r="K513" s="92"/>
      <c r="L513" s="93">
        <v>88.52</v>
      </c>
    </row>
    <row r="514" spans="1:12" ht="24" x14ac:dyDescent="0.25">
      <c r="A514" s="57" t="s">
        <v>1172</v>
      </c>
      <c r="B514" s="90">
        <v>88267</v>
      </c>
      <c r="C514" s="73" t="s">
        <v>73</v>
      </c>
      <c r="D514" s="74" t="s">
        <v>29</v>
      </c>
      <c r="E514" s="75">
        <v>21.76</v>
      </c>
      <c r="F514" s="75">
        <v>0.1232</v>
      </c>
      <c r="G514" s="76">
        <v>1</v>
      </c>
      <c r="H514" s="95">
        <v>0.49280000000000002</v>
      </c>
      <c r="I514" s="78" t="s">
        <v>1173</v>
      </c>
      <c r="J514" s="92"/>
      <c r="K514" s="92"/>
      <c r="L514" s="93">
        <v>10.723328</v>
      </c>
    </row>
    <row r="515" spans="1:12" x14ac:dyDescent="0.25">
      <c r="A515" s="57" t="s">
        <v>1174</v>
      </c>
      <c r="B515" s="90">
        <v>88316</v>
      </c>
      <c r="C515" s="73" t="s">
        <v>28</v>
      </c>
      <c r="D515" s="74" t="s">
        <v>29</v>
      </c>
      <c r="E515" s="75">
        <v>16.21</v>
      </c>
      <c r="F515" s="75">
        <v>3.8800000000000001E-2</v>
      </c>
      <c r="G515" s="76">
        <v>1</v>
      </c>
      <c r="H515" s="95">
        <v>0.1552</v>
      </c>
      <c r="I515" s="78" t="s">
        <v>1175</v>
      </c>
      <c r="J515" s="92"/>
      <c r="K515" s="92"/>
      <c r="L515" s="93">
        <v>2.5157920000000003</v>
      </c>
    </row>
    <row r="516" spans="1:12" x14ac:dyDescent="0.25">
      <c r="A516" s="57">
        <v>15</v>
      </c>
      <c r="B516" s="88"/>
      <c r="C516" s="66" t="s">
        <v>1176</v>
      </c>
      <c r="D516" s="67"/>
      <c r="E516" s="68"/>
      <c r="F516" s="68"/>
      <c r="G516" s="68"/>
      <c r="H516" s="69"/>
      <c r="I516" s="69"/>
      <c r="J516" s="69"/>
      <c r="K516" s="69"/>
      <c r="L516" s="70">
        <v>257912.80444560005</v>
      </c>
    </row>
    <row r="517" spans="1:12" ht="38.25" x14ac:dyDescent="0.25">
      <c r="A517" s="57" t="s">
        <v>1177</v>
      </c>
      <c r="B517" s="96">
        <v>87260</v>
      </c>
      <c r="C517" s="59" t="s">
        <v>1178</v>
      </c>
      <c r="D517" s="60" t="s">
        <v>25</v>
      </c>
      <c r="E517" s="61">
        <v>132.69460000000001</v>
      </c>
      <c r="F517" s="62"/>
      <c r="G517" s="62"/>
      <c r="H517" s="104">
        <v>1696.6559999999999</v>
      </c>
      <c r="I517" s="61" t="s">
        <v>1179</v>
      </c>
      <c r="J517" s="61">
        <v>208989.16169896864</v>
      </c>
      <c r="K517" s="61">
        <v>16147.927558631403</v>
      </c>
      <c r="L517" s="64">
        <v>225137.08925760005</v>
      </c>
    </row>
    <row r="518" spans="1:12" ht="38.25" x14ac:dyDescent="0.25">
      <c r="A518" s="57" t="s">
        <v>1180</v>
      </c>
      <c r="B518" s="90">
        <v>21108</v>
      </c>
      <c r="C518" s="73" t="s">
        <v>1181</v>
      </c>
      <c r="D518" s="74" t="s">
        <v>25</v>
      </c>
      <c r="E518" s="75">
        <v>94.87</v>
      </c>
      <c r="F518" s="75">
        <v>1.06</v>
      </c>
      <c r="G518" s="76">
        <v>1</v>
      </c>
      <c r="H518" s="95">
        <v>1798.4553600000004</v>
      </c>
      <c r="I518" s="78" t="s">
        <v>1182</v>
      </c>
      <c r="J518" s="92"/>
      <c r="K518" s="92"/>
      <c r="L518" s="93">
        <v>170619.46000320005</v>
      </c>
    </row>
    <row r="519" spans="1:12" ht="25.5" x14ac:dyDescent="0.25">
      <c r="A519" s="57" t="s">
        <v>1183</v>
      </c>
      <c r="B519" s="90">
        <v>34357</v>
      </c>
      <c r="C519" s="73" t="s">
        <v>1184</v>
      </c>
      <c r="D519" s="74" t="s">
        <v>49</v>
      </c>
      <c r="E519" s="75">
        <v>4.16</v>
      </c>
      <c r="F519" s="75">
        <v>0.24</v>
      </c>
      <c r="G519" s="76">
        <v>1</v>
      </c>
      <c r="H519" s="95">
        <v>407.19744000000003</v>
      </c>
      <c r="I519" s="78" t="s">
        <v>1185</v>
      </c>
      <c r="J519" s="92"/>
      <c r="K519" s="92"/>
      <c r="L519" s="93">
        <v>1693.9413504000001</v>
      </c>
    </row>
    <row r="520" spans="1:12" ht="25.5" x14ac:dyDescent="0.25">
      <c r="A520" s="57" t="s">
        <v>1186</v>
      </c>
      <c r="B520" s="90">
        <v>37595</v>
      </c>
      <c r="C520" s="73" t="s">
        <v>1187</v>
      </c>
      <c r="D520" s="74" t="s">
        <v>49</v>
      </c>
      <c r="E520" s="75">
        <v>2.1800000000000002</v>
      </c>
      <c r="F520" s="75">
        <v>8.6199999999999992</v>
      </c>
      <c r="G520" s="76">
        <v>1</v>
      </c>
      <c r="H520" s="95">
        <v>14625.174720000001</v>
      </c>
      <c r="I520" s="78" t="s">
        <v>1188</v>
      </c>
      <c r="J520" s="92"/>
      <c r="K520" s="92"/>
      <c r="L520" s="93">
        <v>31882.880889600005</v>
      </c>
    </row>
    <row r="521" spans="1:12" ht="25.5" x14ac:dyDescent="0.25">
      <c r="A521" s="57" t="s">
        <v>1189</v>
      </c>
      <c r="B521" s="90">
        <v>88256</v>
      </c>
      <c r="C521" s="73" t="s">
        <v>1190</v>
      </c>
      <c r="D521" s="74" t="s">
        <v>29</v>
      </c>
      <c r="E521" s="75">
        <v>23.75</v>
      </c>
      <c r="F521" s="75">
        <v>0.39</v>
      </c>
      <c r="G521" s="76">
        <v>1</v>
      </c>
      <c r="H521" s="95">
        <v>661.69584000000009</v>
      </c>
      <c r="I521" s="78" t="s">
        <v>1191</v>
      </c>
      <c r="J521" s="92"/>
      <c r="K521" s="92"/>
      <c r="L521" s="93">
        <v>15715.276200000002</v>
      </c>
    </row>
    <row r="522" spans="1:12" ht="25.5" x14ac:dyDescent="0.25">
      <c r="A522" s="57" t="s">
        <v>1192</v>
      </c>
      <c r="B522" s="90">
        <v>88316</v>
      </c>
      <c r="C522" s="73" t="s">
        <v>28</v>
      </c>
      <c r="D522" s="74" t="s">
        <v>29</v>
      </c>
      <c r="E522" s="75">
        <v>16.21</v>
      </c>
      <c r="F522" s="75">
        <v>0.19</v>
      </c>
      <c r="G522" s="76">
        <v>1</v>
      </c>
      <c r="H522" s="95">
        <v>322.36464000000007</v>
      </c>
      <c r="I522" s="78" t="s">
        <v>1193</v>
      </c>
      <c r="J522" s="92"/>
      <c r="K522" s="92"/>
      <c r="L522" s="93">
        <v>5225.530814400001</v>
      </c>
    </row>
    <row r="523" spans="1:12" ht="51" x14ac:dyDescent="0.25">
      <c r="A523" s="105" t="s">
        <v>1194</v>
      </c>
      <c r="B523" s="96">
        <v>87275</v>
      </c>
      <c r="C523" s="59" t="s">
        <v>1195</v>
      </c>
      <c r="D523" s="60" t="s">
        <v>25</v>
      </c>
      <c r="E523" s="61">
        <v>69.87769999999999</v>
      </c>
      <c r="F523" s="107"/>
      <c r="G523" s="107"/>
      <c r="H523" s="108">
        <v>352.44</v>
      </c>
      <c r="I523" s="61" t="s">
        <v>1196</v>
      </c>
      <c r="J523" s="61">
        <v>16714.928498910249</v>
      </c>
      <c r="K523" s="61">
        <v>7912.7680890897554</v>
      </c>
      <c r="L523" s="86">
        <v>24627.696588000003</v>
      </c>
    </row>
    <row r="524" spans="1:12" ht="38.25" x14ac:dyDescent="0.25">
      <c r="A524" s="105" t="s">
        <v>1197</v>
      </c>
      <c r="B524" s="90">
        <v>536</v>
      </c>
      <c r="C524" s="73" t="s">
        <v>1198</v>
      </c>
      <c r="D524" s="74" t="s">
        <v>25</v>
      </c>
      <c r="E524" s="75">
        <v>32.6</v>
      </c>
      <c r="F524" s="75">
        <v>1.0900000000000001</v>
      </c>
      <c r="G524" s="76">
        <v>1</v>
      </c>
      <c r="H524" s="110">
        <v>384.15960000000007</v>
      </c>
      <c r="I524" s="78" t="s">
        <v>1199</v>
      </c>
      <c r="J524" s="78"/>
      <c r="K524" s="78"/>
      <c r="L524" s="87">
        <v>12523.602960000002</v>
      </c>
    </row>
    <row r="525" spans="1:12" ht="25.5" x14ac:dyDescent="0.25">
      <c r="A525" s="105" t="s">
        <v>1200</v>
      </c>
      <c r="B525" s="90">
        <v>1381</v>
      </c>
      <c r="C525" s="73" t="s">
        <v>1201</v>
      </c>
      <c r="D525" s="74" t="s">
        <v>49</v>
      </c>
      <c r="E525" s="75">
        <v>0.71</v>
      </c>
      <c r="F525" s="75">
        <v>6.14</v>
      </c>
      <c r="G525" s="76">
        <v>1</v>
      </c>
      <c r="H525" s="110">
        <v>2163.9816000000001</v>
      </c>
      <c r="I525" s="78" t="s">
        <v>1202</v>
      </c>
      <c r="J525" s="78"/>
      <c r="K525" s="78"/>
      <c r="L525" s="87">
        <v>1536.4269360000001</v>
      </c>
    </row>
    <row r="526" spans="1:12" ht="25.5" x14ac:dyDescent="0.25">
      <c r="A526" s="105" t="s">
        <v>1203</v>
      </c>
      <c r="B526" s="90">
        <v>34357</v>
      </c>
      <c r="C526" s="73" t="s">
        <v>1184</v>
      </c>
      <c r="D526" s="74" t="s">
        <v>49</v>
      </c>
      <c r="E526" s="75">
        <v>4.16</v>
      </c>
      <c r="F526" s="75">
        <v>0.22</v>
      </c>
      <c r="G526" s="76">
        <v>1</v>
      </c>
      <c r="H526" s="110">
        <v>77.536800000000014</v>
      </c>
      <c r="I526" s="78" t="s">
        <v>1204</v>
      </c>
      <c r="J526" s="78"/>
      <c r="K526" s="78"/>
      <c r="L526" s="87">
        <v>322.55308800000006</v>
      </c>
    </row>
    <row r="527" spans="1:12" ht="25.5" x14ac:dyDescent="0.25">
      <c r="A527" s="105" t="s">
        <v>1205</v>
      </c>
      <c r="B527" s="90">
        <v>88256</v>
      </c>
      <c r="C527" s="73" t="s">
        <v>1190</v>
      </c>
      <c r="D527" s="74" t="s">
        <v>29</v>
      </c>
      <c r="E527" s="75">
        <v>23.75</v>
      </c>
      <c r="F527" s="75">
        <v>0.91</v>
      </c>
      <c r="G527" s="76">
        <v>1</v>
      </c>
      <c r="H527" s="110">
        <v>320.72040000000004</v>
      </c>
      <c r="I527" s="78" t="s">
        <v>1206</v>
      </c>
      <c r="J527" s="78"/>
      <c r="K527" s="78"/>
      <c r="L527" s="87">
        <v>7617.1095000000014</v>
      </c>
    </row>
    <row r="528" spans="1:12" ht="25.5" x14ac:dyDescent="0.25">
      <c r="A528" s="105" t="s">
        <v>1207</v>
      </c>
      <c r="B528" s="90">
        <v>88316</v>
      </c>
      <c r="C528" s="73" t="s">
        <v>28</v>
      </c>
      <c r="D528" s="74" t="s">
        <v>29</v>
      </c>
      <c r="E528" s="75">
        <v>16.21</v>
      </c>
      <c r="F528" s="75">
        <v>0.46</v>
      </c>
      <c r="G528" s="76">
        <v>1</v>
      </c>
      <c r="H528" s="110">
        <v>162.12240000000003</v>
      </c>
      <c r="I528" s="78" t="s">
        <v>1208</v>
      </c>
      <c r="J528" s="78"/>
      <c r="K528" s="78"/>
      <c r="L528" s="87">
        <v>2628.0041040000006</v>
      </c>
    </row>
    <row r="529" spans="1:12" ht="25.5" x14ac:dyDescent="0.25">
      <c r="A529" s="57" t="s">
        <v>1209</v>
      </c>
      <c r="B529" s="96">
        <v>98689</v>
      </c>
      <c r="C529" s="59" t="s">
        <v>1210</v>
      </c>
      <c r="D529" s="60" t="s">
        <v>39</v>
      </c>
      <c r="E529" s="61">
        <v>76.868100000000013</v>
      </c>
      <c r="F529" s="62"/>
      <c r="G529" s="62"/>
      <c r="H529" s="71">
        <v>106</v>
      </c>
      <c r="I529" s="61" t="s">
        <v>1211</v>
      </c>
      <c r="J529" s="61">
        <v>6748.821038174784</v>
      </c>
      <c r="K529" s="61">
        <v>1399.1975618252166</v>
      </c>
      <c r="L529" s="64">
        <v>8148.0186000000012</v>
      </c>
    </row>
    <row r="530" spans="1:12" ht="36" x14ac:dyDescent="0.25">
      <c r="A530" s="57" t="s">
        <v>1212</v>
      </c>
      <c r="B530" s="90">
        <v>20232</v>
      </c>
      <c r="C530" s="73" t="s">
        <v>1213</v>
      </c>
      <c r="D530" s="74" t="s">
        <v>39</v>
      </c>
      <c r="E530" s="75">
        <v>56.88</v>
      </c>
      <c r="F530" s="75">
        <v>1</v>
      </c>
      <c r="G530" s="76">
        <v>1</v>
      </c>
      <c r="H530" s="77">
        <v>106</v>
      </c>
      <c r="I530" s="78" t="s">
        <v>1211</v>
      </c>
      <c r="J530" s="78"/>
      <c r="K530" s="78"/>
      <c r="L530" s="79">
        <v>6029.2800000000007</v>
      </c>
    </row>
    <row r="531" spans="1:12" ht="25.5" x14ac:dyDescent="0.25">
      <c r="A531" s="57" t="s">
        <v>1214</v>
      </c>
      <c r="B531" s="90">
        <v>37595</v>
      </c>
      <c r="C531" s="73" t="s">
        <v>1187</v>
      </c>
      <c r="D531" s="74" t="s">
        <v>49</v>
      </c>
      <c r="E531" s="75">
        <v>2.1800000000000002</v>
      </c>
      <c r="F531" s="75">
        <v>1.29</v>
      </c>
      <c r="G531" s="76">
        <v>1</v>
      </c>
      <c r="H531" s="77">
        <v>136.74</v>
      </c>
      <c r="I531" s="78" t="s">
        <v>1215</v>
      </c>
      <c r="J531" s="78"/>
      <c r="K531" s="78"/>
      <c r="L531" s="79">
        <v>298.09320000000002</v>
      </c>
    </row>
    <row r="532" spans="1:12" x14ac:dyDescent="0.25">
      <c r="A532" s="57" t="s">
        <v>1216</v>
      </c>
      <c r="B532" s="90">
        <v>88274</v>
      </c>
      <c r="C532" s="73" t="s">
        <v>1114</v>
      </c>
      <c r="D532" s="74" t="s">
        <v>29</v>
      </c>
      <c r="E532" s="75">
        <v>23.31</v>
      </c>
      <c r="F532" s="75">
        <v>0.54700000000000004</v>
      </c>
      <c r="G532" s="76">
        <v>1</v>
      </c>
      <c r="H532" s="77">
        <v>57.982000000000006</v>
      </c>
      <c r="I532" s="78" t="s">
        <v>1217</v>
      </c>
      <c r="J532" s="78"/>
      <c r="K532" s="78"/>
      <c r="L532" s="79">
        <v>1351.56042</v>
      </c>
    </row>
    <row r="533" spans="1:12" x14ac:dyDescent="0.25">
      <c r="A533" s="57" t="s">
        <v>1218</v>
      </c>
      <c r="B533" s="90">
        <v>88316</v>
      </c>
      <c r="C533" s="73" t="s">
        <v>28</v>
      </c>
      <c r="D533" s="74" t="s">
        <v>29</v>
      </c>
      <c r="E533" s="75">
        <v>16.21</v>
      </c>
      <c r="F533" s="75">
        <v>0.27300000000000002</v>
      </c>
      <c r="G533" s="76">
        <v>1</v>
      </c>
      <c r="H533" s="77">
        <v>28.938000000000002</v>
      </c>
      <c r="I533" s="78" t="s">
        <v>1219</v>
      </c>
      <c r="J533" s="78"/>
      <c r="K533" s="78"/>
      <c r="L533" s="79">
        <v>469.08498000000009</v>
      </c>
    </row>
    <row r="534" spans="1:12" x14ac:dyDescent="0.25">
      <c r="A534" s="57">
        <v>16</v>
      </c>
      <c r="B534" s="88"/>
      <c r="C534" s="66" t="s">
        <v>1220</v>
      </c>
      <c r="D534" s="67"/>
      <c r="E534" s="68"/>
      <c r="F534" s="68"/>
      <c r="G534" s="68"/>
      <c r="H534" s="69"/>
      <c r="I534" s="69"/>
      <c r="J534" s="69"/>
      <c r="K534" s="69"/>
      <c r="L534" s="70">
        <v>66773.929513800002</v>
      </c>
    </row>
    <row r="535" spans="1:12" ht="25.5" x14ac:dyDescent="0.25">
      <c r="A535" s="57" t="s">
        <v>1221</v>
      </c>
      <c r="B535" s="96">
        <v>95241</v>
      </c>
      <c r="C535" s="59" t="s">
        <v>179</v>
      </c>
      <c r="D535" s="60" t="s">
        <v>25</v>
      </c>
      <c r="E535" s="61">
        <v>28.795961999999999</v>
      </c>
      <c r="F535" s="62"/>
      <c r="G535" s="62"/>
      <c r="H535" s="104">
        <v>1072.5</v>
      </c>
      <c r="I535" s="61" t="s">
        <v>1222</v>
      </c>
      <c r="J535" s="61">
        <v>22033.520524965745</v>
      </c>
      <c r="K535" s="61">
        <v>8850.1487200342581</v>
      </c>
      <c r="L535" s="64">
        <v>30883.669245000001</v>
      </c>
    </row>
    <row r="536" spans="1:12" ht="25.5" x14ac:dyDescent="0.25">
      <c r="A536" s="57" t="s">
        <v>1223</v>
      </c>
      <c r="B536" s="90">
        <v>88309</v>
      </c>
      <c r="C536" s="73" t="s">
        <v>225</v>
      </c>
      <c r="D536" s="74" t="s">
        <v>29</v>
      </c>
      <c r="E536" s="75">
        <v>22.37</v>
      </c>
      <c r="F536" s="75">
        <v>0.27179999999999999</v>
      </c>
      <c r="G536" s="76">
        <v>1</v>
      </c>
      <c r="H536" s="95">
        <v>291.50549999999998</v>
      </c>
      <c r="I536" s="78" t="s">
        <v>1224</v>
      </c>
      <c r="J536" s="92"/>
      <c r="K536" s="92"/>
      <c r="L536" s="93">
        <v>6520.9780350000001</v>
      </c>
    </row>
    <row r="537" spans="1:12" ht="25.5" x14ac:dyDescent="0.25">
      <c r="A537" s="57" t="s">
        <v>1225</v>
      </c>
      <c r="B537" s="90">
        <v>88316</v>
      </c>
      <c r="C537" s="73" t="s">
        <v>28</v>
      </c>
      <c r="D537" s="74" t="s">
        <v>29</v>
      </c>
      <c r="E537" s="75">
        <v>16.21</v>
      </c>
      <c r="F537" s="75">
        <v>7.4099999999999999E-2</v>
      </c>
      <c r="G537" s="76">
        <v>1</v>
      </c>
      <c r="H537" s="95">
        <v>79.472250000000003</v>
      </c>
      <c r="I537" s="78" t="s">
        <v>1226</v>
      </c>
      <c r="J537" s="92"/>
      <c r="K537" s="92"/>
      <c r="L537" s="93">
        <v>1288.2451725000001</v>
      </c>
    </row>
    <row r="538" spans="1:12" ht="38.25" x14ac:dyDescent="0.25">
      <c r="A538" s="57" t="s">
        <v>1227</v>
      </c>
      <c r="B538" s="90">
        <v>94968</v>
      </c>
      <c r="C538" s="73" t="s">
        <v>1228</v>
      </c>
      <c r="D538" s="74" t="s">
        <v>58</v>
      </c>
      <c r="E538" s="75">
        <v>380.79</v>
      </c>
      <c r="F538" s="75">
        <v>5.6500000000000002E-2</v>
      </c>
      <c r="G538" s="76">
        <v>1</v>
      </c>
      <c r="H538" s="95">
        <v>60.596250000000005</v>
      </c>
      <c r="I538" s="78" t="s">
        <v>1229</v>
      </c>
      <c r="J538" s="92"/>
      <c r="K538" s="92"/>
      <c r="L538" s="93">
        <v>23074.446037500002</v>
      </c>
    </row>
    <row r="539" spans="1:12" ht="51" x14ac:dyDescent="0.25">
      <c r="A539" s="57" t="s">
        <v>1230</v>
      </c>
      <c r="B539" s="96">
        <v>87620</v>
      </c>
      <c r="C539" s="59" t="s">
        <v>1231</v>
      </c>
      <c r="D539" s="60" t="s">
        <v>25</v>
      </c>
      <c r="E539" s="61">
        <v>28.824740000000002</v>
      </c>
      <c r="F539" s="62"/>
      <c r="G539" s="62"/>
      <c r="H539" s="104">
        <v>1245.1199999999999</v>
      </c>
      <c r="I539" s="61" t="s">
        <v>1232</v>
      </c>
      <c r="J539" s="61">
        <v>26511.272422815447</v>
      </c>
      <c r="K539" s="61">
        <v>9378.987845984564</v>
      </c>
      <c r="L539" s="64">
        <v>35890.260268800004</v>
      </c>
    </row>
    <row r="540" spans="1:12" ht="25.5" x14ac:dyDescent="0.25">
      <c r="A540" s="57" t="s">
        <v>1233</v>
      </c>
      <c r="B540" s="90">
        <v>1379</v>
      </c>
      <c r="C540" s="73" t="s">
        <v>1234</v>
      </c>
      <c r="D540" s="74" t="s">
        <v>49</v>
      </c>
      <c r="E540" s="75">
        <v>0.78</v>
      </c>
      <c r="F540" s="75">
        <v>0.5</v>
      </c>
      <c r="G540" s="76">
        <v>1</v>
      </c>
      <c r="H540" s="95">
        <v>622.56000000000006</v>
      </c>
      <c r="I540" s="78" t="s">
        <v>1235</v>
      </c>
      <c r="J540" s="92"/>
      <c r="K540" s="92"/>
      <c r="L540" s="93">
        <v>485.59680000000009</v>
      </c>
    </row>
    <row r="541" spans="1:12" ht="25.5" x14ac:dyDescent="0.25">
      <c r="A541" s="57" t="s">
        <v>1236</v>
      </c>
      <c r="B541" s="90">
        <v>7334</v>
      </c>
      <c r="C541" s="73" t="s">
        <v>1237</v>
      </c>
      <c r="D541" s="74" t="s">
        <v>118</v>
      </c>
      <c r="E541" s="75">
        <v>15.97</v>
      </c>
      <c r="F541" s="75">
        <v>0.21</v>
      </c>
      <c r="G541" s="76">
        <v>1</v>
      </c>
      <c r="H541" s="95">
        <v>261.47520000000003</v>
      </c>
      <c r="I541" s="78" t="s">
        <v>1238</v>
      </c>
      <c r="J541" s="92"/>
      <c r="K541" s="92"/>
      <c r="L541" s="93">
        <v>4175.7589440000011</v>
      </c>
    </row>
    <row r="542" spans="1:12" ht="38.25" x14ac:dyDescent="0.25">
      <c r="A542" s="57" t="s">
        <v>1239</v>
      </c>
      <c r="B542" s="90">
        <v>87301</v>
      </c>
      <c r="C542" s="73" t="s">
        <v>1240</v>
      </c>
      <c r="D542" s="74" t="s">
        <v>58</v>
      </c>
      <c r="E542" s="75">
        <v>598.69000000000005</v>
      </c>
      <c r="F542" s="75">
        <v>3.1E-2</v>
      </c>
      <c r="G542" s="76">
        <v>1</v>
      </c>
      <c r="H542" s="95">
        <v>38.59872</v>
      </c>
      <c r="I542" s="78" t="s">
        <v>1241</v>
      </c>
      <c r="J542" s="92"/>
      <c r="K542" s="92"/>
      <c r="L542" s="93">
        <v>23108.667676800003</v>
      </c>
    </row>
    <row r="543" spans="1:12" ht="25.5" x14ac:dyDescent="0.25">
      <c r="A543" s="57" t="s">
        <v>1242</v>
      </c>
      <c r="B543" s="90">
        <v>88309</v>
      </c>
      <c r="C543" s="73" t="s">
        <v>225</v>
      </c>
      <c r="D543" s="74" t="s">
        <v>29</v>
      </c>
      <c r="E543" s="75">
        <v>22.37</v>
      </c>
      <c r="F543" s="75">
        <v>0.214</v>
      </c>
      <c r="G543" s="76">
        <v>1</v>
      </c>
      <c r="H543" s="95">
        <v>266.45568000000003</v>
      </c>
      <c r="I543" s="78" t="s">
        <v>1243</v>
      </c>
      <c r="J543" s="92"/>
      <c r="K543" s="92"/>
      <c r="L543" s="93">
        <v>5960.613561600001</v>
      </c>
    </row>
    <row r="544" spans="1:12" ht="25.5" x14ac:dyDescent="0.25">
      <c r="A544" s="57" t="s">
        <v>1244</v>
      </c>
      <c r="B544" s="90">
        <v>88316</v>
      </c>
      <c r="C544" s="73" t="s">
        <v>28</v>
      </c>
      <c r="D544" s="74" t="s">
        <v>29</v>
      </c>
      <c r="E544" s="75">
        <v>16.21</v>
      </c>
      <c r="F544" s="75">
        <v>0.107</v>
      </c>
      <c r="G544" s="76">
        <v>1</v>
      </c>
      <c r="H544" s="95">
        <v>133.22784000000001</v>
      </c>
      <c r="I544" s="78" t="s">
        <v>1245</v>
      </c>
      <c r="J544" s="92"/>
      <c r="K544" s="92"/>
      <c r="L544" s="93">
        <v>2159.6232864000003</v>
      </c>
    </row>
    <row r="545" spans="1:12" x14ac:dyDescent="0.25">
      <c r="A545" s="57">
        <v>17</v>
      </c>
      <c r="B545" s="88"/>
      <c r="C545" s="100" t="s">
        <v>1246</v>
      </c>
      <c r="D545" s="101"/>
      <c r="E545" s="102"/>
      <c r="F545" s="102"/>
      <c r="G545" s="102"/>
      <c r="H545" s="102"/>
      <c r="I545" s="102"/>
      <c r="J545" s="103"/>
      <c r="K545" s="103"/>
      <c r="L545" s="70">
        <v>93508.728898439993</v>
      </c>
    </row>
    <row r="546" spans="1:12" ht="63.75" x14ac:dyDescent="0.25">
      <c r="A546" s="57" t="s">
        <v>1247</v>
      </c>
      <c r="B546" s="96">
        <v>91314</v>
      </c>
      <c r="C546" s="59" t="s">
        <v>1248</v>
      </c>
      <c r="D546" s="60" t="s">
        <v>62</v>
      </c>
      <c r="E546" s="61">
        <v>826.58</v>
      </c>
      <c r="F546" s="62"/>
      <c r="G546" s="62"/>
      <c r="H546" s="71">
        <v>39</v>
      </c>
      <c r="I546" s="61" t="s">
        <v>1249</v>
      </c>
      <c r="J546" s="61">
        <v>24333.481407966123</v>
      </c>
      <c r="K546" s="61">
        <v>7903.1385920338798</v>
      </c>
      <c r="L546" s="64">
        <v>32236.620000000003</v>
      </c>
    </row>
    <row r="547" spans="1:12" ht="36" x14ac:dyDescent="0.25">
      <c r="A547" s="57" t="s">
        <v>1250</v>
      </c>
      <c r="B547" s="90">
        <v>90822</v>
      </c>
      <c r="C547" s="73" t="s">
        <v>1251</v>
      </c>
      <c r="D547" s="74" t="s">
        <v>62</v>
      </c>
      <c r="E547" s="75">
        <v>323.24</v>
      </c>
      <c r="F547" s="75">
        <v>1</v>
      </c>
      <c r="G547" s="76">
        <v>1</v>
      </c>
      <c r="H547" s="77">
        <v>39</v>
      </c>
      <c r="I547" s="78" t="s">
        <v>1249</v>
      </c>
      <c r="J547" s="78"/>
      <c r="K547" s="78"/>
      <c r="L547" s="79">
        <v>12606.36</v>
      </c>
    </row>
    <row r="548" spans="1:12" ht="24" x14ac:dyDescent="0.25">
      <c r="A548" s="57" t="s">
        <v>1252</v>
      </c>
      <c r="B548" s="90">
        <v>91292</v>
      </c>
      <c r="C548" s="73" t="s">
        <v>1253</v>
      </c>
      <c r="D548" s="74" t="s">
        <v>62</v>
      </c>
      <c r="E548" s="75">
        <v>320.95999999999998</v>
      </c>
      <c r="F548" s="75">
        <v>1</v>
      </c>
      <c r="G548" s="76">
        <v>1</v>
      </c>
      <c r="H548" s="77">
        <v>39</v>
      </c>
      <c r="I548" s="78" t="s">
        <v>1249</v>
      </c>
      <c r="J548" s="78"/>
      <c r="K548" s="78"/>
      <c r="L548" s="79">
        <v>12517.439999999999</v>
      </c>
    </row>
    <row r="549" spans="1:12" ht="36" x14ac:dyDescent="0.25">
      <c r="A549" s="57" t="s">
        <v>1254</v>
      </c>
      <c r="B549" s="90">
        <v>91304</v>
      </c>
      <c r="C549" s="73" t="s">
        <v>1255</v>
      </c>
      <c r="D549" s="74" t="s">
        <v>62</v>
      </c>
      <c r="E549" s="75">
        <v>97.78</v>
      </c>
      <c r="F549" s="75">
        <v>1</v>
      </c>
      <c r="G549" s="76">
        <v>1</v>
      </c>
      <c r="H549" s="77">
        <v>39</v>
      </c>
      <c r="I549" s="78" t="s">
        <v>1249</v>
      </c>
      <c r="J549" s="78"/>
      <c r="K549" s="78"/>
      <c r="L549" s="79">
        <v>3813.42</v>
      </c>
    </row>
    <row r="550" spans="1:12" ht="24" x14ac:dyDescent="0.25">
      <c r="A550" s="57" t="s">
        <v>1256</v>
      </c>
      <c r="B550" s="90">
        <v>100660</v>
      </c>
      <c r="C550" s="73" t="s">
        <v>1257</v>
      </c>
      <c r="D550" s="74" t="s">
        <v>39</v>
      </c>
      <c r="E550" s="75">
        <v>8.4600000000000009</v>
      </c>
      <c r="F550" s="75">
        <v>10</v>
      </c>
      <c r="G550" s="76">
        <v>1</v>
      </c>
      <c r="H550" s="77">
        <v>390</v>
      </c>
      <c r="I550" s="78" t="s">
        <v>1258</v>
      </c>
      <c r="J550" s="78"/>
      <c r="K550" s="78"/>
      <c r="L550" s="79">
        <v>3299.4000000000005</v>
      </c>
    </row>
    <row r="551" spans="1:12" ht="25.5" x14ac:dyDescent="0.25">
      <c r="A551" s="105" t="s">
        <v>1259</v>
      </c>
      <c r="B551" s="106">
        <v>94589</v>
      </c>
      <c r="C551" s="59" t="s">
        <v>1260</v>
      </c>
      <c r="D551" s="60" t="s">
        <v>39</v>
      </c>
      <c r="E551" s="61">
        <v>16.838149999999999</v>
      </c>
      <c r="F551" s="107"/>
      <c r="G551" s="107"/>
      <c r="H551" s="108">
        <v>231.64</v>
      </c>
      <c r="I551" s="61" t="s">
        <v>1261</v>
      </c>
      <c r="J551" s="61">
        <v>1980.5205260348378</v>
      </c>
      <c r="K551" s="61">
        <v>1919.8685399651615</v>
      </c>
      <c r="L551" s="86">
        <v>3900.3890659999993</v>
      </c>
    </row>
    <row r="552" spans="1:12" ht="36" x14ac:dyDescent="0.25">
      <c r="A552" s="105" t="s">
        <v>1262</v>
      </c>
      <c r="B552" s="109">
        <v>43657</v>
      </c>
      <c r="C552" s="73" t="s">
        <v>1263</v>
      </c>
      <c r="D552" s="74" t="s">
        <v>39</v>
      </c>
      <c r="E552" s="75">
        <v>5.01</v>
      </c>
      <c r="F552" s="75">
        <v>1</v>
      </c>
      <c r="G552" s="76">
        <v>1</v>
      </c>
      <c r="H552" s="110">
        <v>231.64</v>
      </c>
      <c r="I552" s="78" t="s">
        <v>1261</v>
      </c>
      <c r="J552" s="78"/>
      <c r="K552" s="78"/>
      <c r="L552" s="87">
        <v>1160.5164</v>
      </c>
    </row>
    <row r="553" spans="1:12" ht="25.5" x14ac:dyDescent="0.25">
      <c r="A553" s="105" t="s">
        <v>1264</v>
      </c>
      <c r="B553" s="109">
        <v>88309</v>
      </c>
      <c r="C553" s="73" t="s">
        <v>225</v>
      </c>
      <c r="D553" s="74" t="s">
        <v>29</v>
      </c>
      <c r="E553" s="75">
        <v>22.37</v>
      </c>
      <c r="F553" s="75">
        <v>0.34699999999999998</v>
      </c>
      <c r="G553" s="76">
        <v>1</v>
      </c>
      <c r="H553" s="110">
        <v>80.379079999999988</v>
      </c>
      <c r="I553" s="78" t="s">
        <v>1265</v>
      </c>
      <c r="J553" s="78"/>
      <c r="K553" s="78"/>
      <c r="L553" s="87">
        <v>1798.0800195999998</v>
      </c>
    </row>
    <row r="554" spans="1:12" ht="25.5" x14ac:dyDescent="0.25">
      <c r="A554" s="105" t="s">
        <v>1266</v>
      </c>
      <c r="B554" s="109">
        <v>88316</v>
      </c>
      <c r="C554" s="73" t="s">
        <v>28</v>
      </c>
      <c r="D554" s="74" t="s">
        <v>29</v>
      </c>
      <c r="E554" s="75">
        <v>16.21</v>
      </c>
      <c r="F554" s="75">
        <v>0.17399999999999999</v>
      </c>
      <c r="G554" s="76">
        <v>1</v>
      </c>
      <c r="H554" s="110">
        <v>40.305359999999993</v>
      </c>
      <c r="I554" s="78" t="s">
        <v>1267</v>
      </c>
      <c r="J554" s="78"/>
      <c r="K554" s="78"/>
      <c r="L554" s="87">
        <v>653.34988559999988</v>
      </c>
    </row>
    <row r="555" spans="1:12" ht="38.25" x14ac:dyDescent="0.25">
      <c r="A555" s="105" t="s">
        <v>1268</v>
      </c>
      <c r="B555" s="109">
        <v>88629</v>
      </c>
      <c r="C555" s="73" t="s">
        <v>1269</v>
      </c>
      <c r="D555" s="74" t="s">
        <v>58</v>
      </c>
      <c r="E555" s="75">
        <v>622.61</v>
      </c>
      <c r="F555" s="75">
        <v>2E-3</v>
      </c>
      <c r="G555" s="76">
        <v>1</v>
      </c>
      <c r="H555" s="110">
        <v>0.46327999999999997</v>
      </c>
      <c r="I555" s="78" t="s">
        <v>1270</v>
      </c>
      <c r="J555" s="78"/>
      <c r="K555" s="78"/>
      <c r="L555" s="87">
        <v>288.44276079999997</v>
      </c>
    </row>
    <row r="556" spans="1:12" ht="51" x14ac:dyDescent="0.25">
      <c r="A556" s="57" t="s">
        <v>1271</v>
      </c>
      <c r="B556" s="96">
        <v>94570</v>
      </c>
      <c r="C556" s="59" t="s">
        <v>1272</v>
      </c>
      <c r="D556" s="60" t="s">
        <v>25</v>
      </c>
      <c r="E556" s="61">
        <v>247.67622100000003</v>
      </c>
      <c r="F556" s="62"/>
      <c r="G556" s="62"/>
      <c r="H556" s="71">
        <v>231.64</v>
      </c>
      <c r="I556" s="61" t="s">
        <v>1273</v>
      </c>
      <c r="J556" s="61">
        <v>54586.212451386076</v>
      </c>
      <c r="K556" s="61">
        <v>2785.5073810539193</v>
      </c>
      <c r="L556" s="64">
        <v>57371.719832440001</v>
      </c>
    </row>
    <row r="557" spans="1:12" ht="25.5" x14ac:dyDescent="0.25">
      <c r="A557" s="57" t="s">
        <v>1274</v>
      </c>
      <c r="B557" s="90">
        <v>4377</v>
      </c>
      <c r="C557" s="73" t="s">
        <v>1275</v>
      </c>
      <c r="D557" s="74" t="s">
        <v>62</v>
      </c>
      <c r="E557" s="75">
        <v>0.28999999999999998</v>
      </c>
      <c r="F557" s="75">
        <v>9.1999999999999993</v>
      </c>
      <c r="G557" s="76">
        <v>1</v>
      </c>
      <c r="H557" s="77">
        <v>2131.0879999999997</v>
      </c>
      <c r="I557" s="78" t="s">
        <v>1276</v>
      </c>
      <c r="J557" s="78"/>
      <c r="K557" s="78"/>
      <c r="L557" s="79">
        <v>618.01551999999992</v>
      </c>
    </row>
    <row r="558" spans="1:12" ht="36" x14ac:dyDescent="0.25">
      <c r="A558" s="57" t="s">
        <v>1277</v>
      </c>
      <c r="B558" s="90">
        <v>36896</v>
      </c>
      <c r="C558" s="73" t="s">
        <v>1278</v>
      </c>
      <c r="D558" s="74" t="s">
        <v>62</v>
      </c>
      <c r="E558" s="75">
        <v>260.45</v>
      </c>
      <c r="F558" s="75">
        <v>0.83330000000000004</v>
      </c>
      <c r="G558" s="76">
        <v>1</v>
      </c>
      <c r="H558" s="77">
        <v>193.025612</v>
      </c>
      <c r="I558" s="78" t="s">
        <v>1279</v>
      </c>
      <c r="J558" s="78"/>
      <c r="K558" s="78"/>
      <c r="L558" s="79">
        <v>50273.5206454</v>
      </c>
    </row>
    <row r="559" spans="1:12" ht="25.5" x14ac:dyDescent="0.25">
      <c r="A559" s="57" t="s">
        <v>1280</v>
      </c>
      <c r="B559" s="90">
        <v>39961</v>
      </c>
      <c r="C559" s="73" t="s">
        <v>1281</v>
      </c>
      <c r="D559" s="74" t="s">
        <v>62</v>
      </c>
      <c r="E559" s="75">
        <v>19.52</v>
      </c>
      <c r="F559" s="75">
        <v>0.62329999999999997</v>
      </c>
      <c r="G559" s="76">
        <v>1</v>
      </c>
      <c r="H559" s="77">
        <v>144.38121199999998</v>
      </c>
      <c r="I559" s="78" t="s">
        <v>1282</v>
      </c>
      <c r="J559" s="78"/>
      <c r="K559" s="78"/>
      <c r="L559" s="79">
        <v>2818.3212582399997</v>
      </c>
    </row>
    <row r="560" spans="1:12" ht="25.5" x14ac:dyDescent="0.25">
      <c r="A560" s="57" t="s">
        <v>1283</v>
      </c>
      <c r="B560" s="90">
        <v>88309</v>
      </c>
      <c r="C560" s="73" t="s">
        <v>225</v>
      </c>
      <c r="D560" s="74" t="s">
        <v>29</v>
      </c>
      <c r="E560" s="75">
        <v>22.37</v>
      </c>
      <c r="F560" s="75">
        <v>0.51900000000000002</v>
      </c>
      <c r="G560" s="76">
        <v>1</v>
      </c>
      <c r="H560" s="77">
        <v>120.22116</v>
      </c>
      <c r="I560" s="78" t="s">
        <v>1284</v>
      </c>
      <c r="J560" s="78"/>
      <c r="K560" s="78"/>
      <c r="L560" s="79">
        <v>2689.3473492000003</v>
      </c>
    </row>
    <row r="561" spans="1:12" ht="25.5" x14ac:dyDescent="0.25">
      <c r="A561" s="57" t="s">
        <v>1285</v>
      </c>
      <c r="B561" s="90">
        <v>88316</v>
      </c>
      <c r="C561" s="73" t="s">
        <v>28</v>
      </c>
      <c r="D561" s="74" t="s">
        <v>29</v>
      </c>
      <c r="E561" s="75">
        <v>16.21</v>
      </c>
      <c r="F561" s="75">
        <v>0.25900000000000001</v>
      </c>
      <c r="G561" s="76">
        <v>1</v>
      </c>
      <c r="H561" s="77">
        <v>59.994759999999999</v>
      </c>
      <c r="I561" s="78" t="s">
        <v>1286</v>
      </c>
      <c r="J561" s="78"/>
      <c r="K561" s="78"/>
      <c r="L561" s="79">
        <v>972.51505960000009</v>
      </c>
    </row>
    <row r="562" spans="1:12" x14ac:dyDescent="0.25">
      <c r="A562" s="57">
        <v>18</v>
      </c>
      <c r="B562" s="65"/>
      <c r="C562" s="66" t="s">
        <v>1287</v>
      </c>
      <c r="D562" s="67"/>
      <c r="E562" s="68"/>
      <c r="F562" s="68"/>
      <c r="G562" s="69"/>
      <c r="H562" s="69"/>
      <c r="I562" s="69"/>
      <c r="J562" s="69"/>
      <c r="K562" s="97"/>
      <c r="L562" s="98">
        <v>173794.46776599999</v>
      </c>
    </row>
    <row r="563" spans="1:12" ht="38.25" x14ac:dyDescent="0.25">
      <c r="A563" s="57" t="s">
        <v>1288</v>
      </c>
      <c r="B563" s="96">
        <v>88431</v>
      </c>
      <c r="C563" s="59" t="s">
        <v>1289</v>
      </c>
      <c r="D563" s="60" t="s">
        <v>25</v>
      </c>
      <c r="E563" s="61">
        <v>18.932109999999998</v>
      </c>
      <c r="F563" s="62"/>
      <c r="G563" s="62"/>
      <c r="H563" s="104">
        <v>4028.88</v>
      </c>
      <c r="I563" s="61" t="s">
        <v>1290</v>
      </c>
      <c r="J563" s="61">
        <v>51470.585516734325</v>
      </c>
      <c r="K563" s="61">
        <v>24804.613820065664</v>
      </c>
      <c r="L563" s="64">
        <v>76275.199336799997</v>
      </c>
    </row>
    <row r="564" spans="1:12" ht="25.5" x14ac:dyDescent="0.25">
      <c r="A564" s="57" t="s">
        <v>1291</v>
      </c>
      <c r="B564" s="90">
        <v>38877</v>
      </c>
      <c r="C564" s="73" t="s">
        <v>1292</v>
      </c>
      <c r="D564" s="74" t="s">
        <v>49</v>
      </c>
      <c r="E564" s="75">
        <v>5.47</v>
      </c>
      <c r="F564" s="75">
        <v>1.9379999999999999</v>
      </c>
      <c r="G564" s="76">
        <v>1</v>
      </c>
      <c r="H564" s="95">
        <v>7807.9694399999998</v>
      </c>
      <c r="I564" s="78" t="s">
        <v>1293</v>
      </c>
      <c r="J564" s="92"/>
      <c r="K564" s="92"/>
      <c r="L564" s="93">
        <v>42709.592836799995</v>
      </c>
    </row>
    <row r="565" spans="1:12" ht="25.5" x14ac:dyDescent="0.25">
      <c r="A565" s="57" t="s">
        <v>1294</v>
      </c>
      <c r="B565" s="90">
        <v>88310</v>
      </c>
      <c r="C565" s="73" t="s">
        <v>1295</v>
      </c>
      <c r="D565" s="74" t="s">
        <v>29</v>
      </c>
      <c r="E565" s="75">
        <v>23.43</v>
      </c>
      <c r="F565" s="75">
        <v>0.30299999999999999</v>
      </c>
      <c r="G565" s="76">
        <v>1</v>
      </c>
      <c r="H565" s="95">
        <v>1220.75064</v>
      </c>
      <c r="I565" s="78" t="s">
        <v>1296</v>
      </c>
      <c r="J565" s="92"/>
      <c r="K565" s="92"/>
      <c r="L565" s="93">
        <v>28602.1874952</v>
      </c>
    </row>
    <row r="566" spans="1:12" ht="25.5" x14ac:dyDescent="0.25">
      <c r="A566" s="57" t="s">
        <v>1297</v>
      </c>
      <c r="B566" s="90">
        <v>88316</v>
      </c>
      <c r="C566" s="73" t="s">
        <v>28</v>
      </c>
      <c r="D566" s="74" t="s">
        <v>29</v>
      </c>
      <c r="E566" s="75">
        <v>16.21</v>
      </c>
      <c r="F566" s="75">
        <v>7.5999999999999998E-2</v>
      </c>
      <c r="G566" s="76">
        <v>1</v>
      </c>
      <c r="H566" s="95">
        <v>306.19488000000001</v>
      </c>
      <c r="I566" s="78" t="s">
        <v>1298</v>
      </c>
      <c r="J566" s="92"/>
      <c r="K566" s="92"/>
      <c r="L566" s="93">
        <v>4963.4190048</v>
      </c>
    </row>
    <row r="567" spans="1:12" ht="38.25" x14ac:dyDescent="0.25">
      <c r="A567" s="57" t="s">
        <v>1299</v>
      </c>
      <c r="B567" s="96">
        <v>88431</v>
      </c>
      <c r="C567" s="59" t="s">
        <v>1289</v>
      </c>
      <c r="D567" s="60" t="s">
        <v>25</v>
      </c>
      <c r="E567" s="61">
        <v>18.932110000000002</v>
      </c>
      <c r="F567" s="62"/>
      <c r="G567" s="62"/>
      <c r="H567" s="104">
        <v>1245.1199999999999</v>
      </c>
      <c r="I567" s="61" t="s">
        <v>1232</v>
      </c>
      <c r="J567" s="61">
        <v>15906.915926658588</v>
      </c>
      <c r="K567" s="61">
        <v>7665.8328765414117</v>
      </c>
      <c r="L567" s="64">
        <v>23572.748803200004</v>
      </c>
    </row>
    <row r="568" spans="1:12" ht="25.5" x14ac:dyDescent="0.25">
      <c r="A568" s="57" t="s">
        <v>1300</v>
      </c>
      <c r="B568" s="90">
        <v>38877</v>
      </c>
      <c r="C568" s="73" t="s">
        <v>1292</v>
      </c>
      <c r="D568" s="74" t="s">
        <v>49</v>
      </c>
      <c r="E568" s="75">
        <v>5.47</v>
      </c>
      <c r="F568" s="75">
        <v>1.9379999999999999</v>
      </c>
      <c r="G568" s="76">
        <v>1</v>
      </c>
      <c r="H568" s="95">
        <v>2413.0425600000003</v>
      </c>
      <c r="I568" s="78" t="s">
        <v>1301</v>
      </c>
      <c r="J568" s="92"/>
      <c r="K568" s="92"/>
      <c r="L568" s="93">
        <v>13199.342803200001</v>
      </c>
    </row>
    <row r="569" spans="1:12" ht="25.5" x14ac:dyDescent="0.25">
      <c r="A569" s="57" t="s">
        <v>1302</v>
      </c>
      <c r="B569" s="90">
        <v>88310</v>
      </c>
      <c r="C569" s="73" t="s">
        <v>1295</v>
      </c>
      <c r="D569" s="74" t="s">
        <v>29</v>
      </c>
      <c r="E569" s="75">
        <v>23.43</v>
      </c>
      <c r="F569" s="75">
        <v>0.30299999999999999</v>
      </c>
      <c r="G569" s="76">
        <v>1</v>
      </c>
      <c r="H569" s="95">
        <v>377.27136000000002</v>
      </c>
      <c r="I569" s="78" t="s">
        <v>1303</v>
      </c>
      <c r="J569" s="92"/>
      <c r="K569" s="92"/>
      <c r="L569" s="93">
        <v>8839.4679648000001</v>
      </c>
    </row>
    <row r="570" spans="1:12" ht="25.5" x14ac:dyDescent="0.25">
      <c r="A570" s="57" t="s">
        <v>1304</v>
      </c>
      <c r="B570" s="90">
        <v>88316</v>
      </c>
      <c r="C570" s="73" t="s">
        <v>28</v>
      </c>
      <c r="D570" s="74" t="s">
        <v>29</v>
      </c>
      <c r="E570" s="75">
        <v>16.21</v>
      </c>
      <c r="F570" s="75">
        <v>7.5999999999999998E-2</v>
      </c>
      <c r="G570" s="76">
        <v>1</v>
      </c>
      <c r="H570" s="95">
        <v>94.62912</v>
      </c>
      <c r="I570" s="78" t="s">
        <v>1305</v>
      </c>
      <c r="J570" s="92"/>
      <c r="K570" s="92"/>
      <c r="L570" s="93">
        <v>1533.9380352000001</v>
      </c>
    </row>
    <row r="571" spans="1:12" ht="38.25" x14ac:dyDescent="0.25">
      <c r="A571" s="57" t="s">
        <v>1306</v>
      </c>
      <c r="B571" s="96">
        <v>96135</v>
      </c>
      <c r="C571" s="59" t="s">
        <v>1307</v>
      </c>
      <c r="D571" s="60" t="s">
        <v>25</v>
      </c>
      <c r="E571" s="61">
        <v>26.659403199999996</v>
      </c>
      <c r="F571" s="62"/>
      <c r="G571" s="62"/>
      <c r="H571" s="104">
        <v>2773.75</v>
      </c>
      <c r="I571" s="61" t="s">
        <v>1308</v>
      </c>
      <c r="J571" s="61">
        <v>41798.277243515862</v>
      </c>
      <c r="K571" s="61">
        <v>32148.242382484132</v>
      </c>
      <c r="L571" s="64">
        <v>73946.519625999994</v>
      </c>
    </row>
    <row r="572" spans="1:12" ht="25.5" x14ac:dyDescent="0.25">
      <c r="A572" s="57" t="s">
        <v>1309</v>
      </c>
      <c r="B572" s="90">
        <v>3767</v>
      </c>
      <c r="C572" s="73" t="s">
        <v>1310</v>
      </c>
      <c r="D572" s="74" t="s">
        <v>62</v>
      </c>
      <c r="E572" s="75">
        <v>1.31</v>
      </c>
      <c r="F572" s="75">
        <v>0.1</v>
      </c>
      <c r="G572" s="76">
        <v>1</v>
      </c>
      <c r="H572" s="95">
        <v>277.375</v>
      </c>
      <c r="I572" s="78" t="s">
        <v>1311</v>
      </c>
      <c r="J572" s="92"/>
      <c r="K572" s="92"/>
      <c r="L572" s="93">
        <v>363.36125000000004</v>
      </c>
    </row>
    <row r="573" spans="1:12" ht="25.5" x14ac:dyDescent="0.25">
      <c r="A573" s="57" t="s">
        <v>1312</v>
      </c>
      <c r="B573" s="90">
        <v>43651</v>
      </c>
      <c r="C573" s="73" t="s">
        <v>1313</v>
      </c>
      <c r="D573" s="74" t="s">
        <v>49</v>
      </c>
      <c r="E573" s="75">
        <v>6.98</v>
      </c>
      <c r="F573" s="75">
        <v>1.5518400000000001</v>
      </c>
      <c r="G573" s="76">
        <v>1</v>
      </c>
      <c r="H573" s="95">
        <v>4304.4162000000006</v>
      </c>
      <c r="I573" s="78" t="s">
        <v>1314</v>
      </c>
      <c r="J573" s="92"/>
      <c r="K573" s="92"/>
      <c r="L573" s="93">
        <v>30044.825076000005</v>
      </c>
    </row>
    <row r="574" spans="1:12" ht="25.5" x14ac:dyDescent="0.25">
      <c r="A574" s="57" t="s">
        <v>1315</v>
      </c>
      <c r="B574" s="90">
        <v>88310</v>
      </c>
      <c r="C574" s="73" t="s">
        <v>1295</v>
      </c>
      <c r="D574" s="74" t="s">
        <v>29</v>
      </c>
      <c r="E574" s="75">
        <v>23.43</v>
      </c>
      <c r="F574" s="75">
        <v>0.57099999999999995</v>
      </c>
      <c r="G574" s="76">
        <v>1</v>
      </c>
      <c r="H574" s="95">
        <v>1583.81125</v>
      </c>
      <c r="I574" s="78" t="s">
        <v>1316</v>
      </c>
      <c r="J574" s="92"/>
      <c r="K574" s="92"/>
      <c r="L574" s="93">
        <v>37108.697587499999</v>
      </c>
    </row>
    <row r="575" spans="1:12" ht="25.5" x14ac:dyDescent="0.25">
      <c r="A575" s="57" t="s">
        <v>1317</v>
      </c>
      <c r="B575" s="90">
        <v>88316</v>
      </c>
      <c r="C575" s="73" t="s">
        <v>28</v>
      </c>
      <c r="D575" s="74" t="s">
        <v>29</v>
      </c>
      <c r="E575" s="75">
        <v>16.21</v>
      </c>
      <c r="F575" s="75">
        <v>0.14299999999999999</v>
      </c>
      <c r="G575" s="76">
        <v>1</v>
      </c>
      <c r="H575" s="95">
        <v>396.64624999999995</v>
      </c>
      <c r="I575" s="78" t="s">
        <v>1318</v>
      </c>
      <c r="J575" s="92"/>
      <c r="K575" s="92"/>
      <c r="L575" s="93">
        <v>6429.6357124999995</v>
      </c>
    </row>
    <row r="576" spans="1:12" x14ac:dyDescent="0.25">
      <c r="A576" s="105">
        <v>19</v>
      </c>
      <c r="B576" s="113"/>
      <c r="C576" s="66" t="s">
        <v>1319</v>
      </c>
      <c r="D576" s="114"/>
      <c r="E576" s="115"/>
      <c r="F576" s="115"/>
      <c r="G576" s="97"/>
      <c r="H576" s="97"/>
      <c r="I576" s="97"/>
      <c r="J576" s="97"/>
      <c r="K576" s="97"/>
      <c r="L576" s="98">
        <v>16500</v>
      </c>
    </row>
    <row r="577" spans="1:12" x14ac:dyDescent="0.25">
      <c r="A577" s="57" t="s">
        <v>1320</v>
      </c>
      <c r="B577" s="58" t="s">
        <v>34</v>
      </c>
      <c r="C577" s="80" t="s">
        <v>1321</v>
      </c>
      <c r="D577" s="82" t="s">
        <v>1322</v>
      </c>
      <c r="E577" s="61">
        <v>16500</v>
      </c>
      <c r="F577" s="82" t="s">
        <v>13</v>
      </c>
      <c r="G577" s="82"/>
      <c r="H577" s="71">
        <v>1</v>
      </c>
      <c r="I577" s="61" t="s">
        <v>1323</v>
      </c>
      <c r="J577" s="71"/>
      <c r="K577" s="71"/>
      <c r="L577" s="64">
        <v>16500</v>
      </c>
    </row>
    <row r="578" spans="1:12" x14ac:dyDescent="0.25">
      <c r="A578" s="57" t="s">
        <v>1324</v>
      </c>
      <c r="B578" s="58" t="s">
        <v>34</v>
      </c>
      <c r="C578" s="83" t="s">
        <v>1325</v>
      </c>
      <c r="D578" s="116" t="s">
        <v>1322</v>
      </c>
      <c r="E578" s="85">
        <v>5000</v>
      </c>
      <c r="F578" s="85">
        <v>1</v>
      </c>
      <c r="G578" s="78"/>
      <c r="H578" s="75">
        <v>1</v>
      </c>
      <c r="I578" s="78" t="s">
        <v>1323</v>
      </c>
      <c r="J578" s="78"/>
      <c r="K578" s="78"/>
      <c r="L578" s="79">
        <v>5000</v>
      </c>
    </row>
    <row r="579" spans="1:12" x14ac:dyDescent="0.25">
      <c r="A579" s="57" t="s">
        <v>1326</v>
      </c>
      <c r="B579" s="58" t="s">
        <v>34</v>
      </c>
      <c r="C579" s="83" t="s">
        <v>1327</v>
      </c>
      <c r="D579" s="116" t="s">
        <v>1322</v>
      </c>
      <c r="E579" s="85">
        <v>4000</v>
      </c>
      <c r="F579" s="85">
        <v>1</v>
      </c>
      <c r="G579" s="78"/>
      <c r="H579" s="75">
        <v>1</v>
      </c>
      <c r="I579" s="78" t="s">
        <v>1323</v>
      </c>
      <c r="J579" s="78"/>
      <c r="K579" s="78"/>
      <c r="L579" s="79">
        <v>4000</v>
      </c>
    </row>
    <row r="580" spans="1:12" x14ac:dyDescent="0.25">
      <c r="A580" s="57" t="s">
        <v>1328</v>
      </c>
      <c r="B580" s="58" t="s">
        <v>34</v>
      </c>
      <c r="C580" s="83" t="s">
        <v>1329</v>
      </c>
      <c r="D580" s="116" t="s">
        <v>1322</v>
      </c>
      <c r="E580" s="85">
        <v>1500</v>
      </c>
      <c r="F580" s="85">
        <v>1</v>
      </c>
      <c r="G580" s="78"/>
      <c r="H580" s="75">
        <v>1</v>
      </c>
      <c r="I580" s="78" t="s">
        <v>1323</v>
      </c>
      <c r="J580" s="78"/>
      <c r="K580" s="78"/>
      <c r="L580" s="79">
        <v>1500</v>
      </c>
    </row>
    <row r="581" spans="1:12" x14ac:dyDescent="0.25">
      <c r="A581" s="57" t="s">
        <v>1330</v>
      </c>
      <c r="B581" s="58" t="s">
        <v>34</v>
      </c>
      <c r="C581" s="83" t="s">
        <v>1331</v>
      </c>
      <c r="D581" s="116" t="s">
        <v>1322</v>
      </c>
      <c r="E581" s="85">
        <v>3500</v>
      </c>
      <c r="F581" s="85">
        <v>1</v>
      </c>
      <c r="G581" s="78"/>
      <c r="H581" s="75">
        <v>1</v>
      </c>
      <c r="I581" s="78" t="s">
        <v>1323</v>
      </c>
      <c r="J581" s="78"/>
      <c r="K581" s="78"/>
      <c r="L581" s="79">
        <v>3500</v>
      </c>
    </row>
    <row r="582" spans="1:12" x14ac:dyDescent="0.25">
      <c r="A582" s="57" t="s">
        <v>1332</v>
      </c>
      <c r="B582" s="58" t="s">
        <v>34</v>
      </c>
      <c r="C582" s="83" t="s">
        <v>1333</v>
      </c>
      <c r="D582" s="116" t="s">
        <v>1322</v>
      </c>
      <c r="E582" s="85">
        <v>2500</v>
      </c>
      <c r="F582" s="85">
        <v>1</v>
      </c>
      <c r="G582" s="78"/>
      <c r="H582" s="75">
        <v>1</v>
      </c>
      <c r="I582" s="78" t="s">
        <v>1323</v>
      </c>
      <c r="J582" s="78"/>
      <c r="K582" s="78"/>
      <c r="L582" s="79">
        <v>2500</v>
      </c>
    </row>
    <row r="583" spans="1:12" ht="25.5" x14ac:dyDescent="0.25">
      <c r="A583" s="117"/>
      <c r="B583" s="118" t="s">
        <v>1334</v>
      </c>
      <c r="C583" s="119" t="s">
        <v>1335</v>
      </c>
      <c r="D583" s="120"/>
      <c r="E583" s="121"/>
      <c r="F583" s="121"/>
      <c r="G583" s="121"/>
      <c r="H583" s="121"/>
      <c r="I583" s="122"/>
      <c r="J583" s="123" t="s">
        <v>1336</v>
      </c>
      <c r="K583" s="123" t="s">
        <v>1337</v>
      </c>
      <c r="L583" s="124"/>
    </row>
    <row r="584" spans="1:12" ht="18.75" x14ac:dyDescent="0.25">
      <c r="A584" s="125"/>
      <c r="B584" s="126"/>
      <c r="C584" s="127" t="s">
        <v>1338</v>
      </c>
      <c r="D584" s="128"/>
      <c r="E584" s="128"/>
      <c r="F584" s="128"/>
      <c r="G584" s="128"/>
      <c r="H584" s="128"/>
      <c r="I584" s="128"/>
      <c r="J584" s="129">
        <v>1656345.7038314135</v>
      </c>
      <c r="K584" s="129">
        <v>476974.95640024752</v>
      </c>
      <c r="L584" s="130">
        <v>2151230.217281661</v>
      </c>
    </row>
    <row r="585" spans="1:12" x14ac:dyDescent="0.25">
      <c r="A585" s="131"/>
      <c r="B585" s="131"/>
      <c r="C585" s="132" t="s">
        <v>1339</v>
      </c>
      <c r="D585" s="133" t="s">
        <v>1340</v>
      </c>
      <c r="E585" s="134"/>
      <c r="F585" s="134"/>
      <c r="G585" s="134"/>
      <c r="H585" s="134"/>
      <c r="I585" s="135"/>
      <c r="J585" s="136"/>
      <c r="K585" s="136"/>
      <c r="L585" s="137">
        <v>1729.0345587307793</v>
      </c>
    </row>
    <row r="586" spans="1:12" ht="18.75" x14ac:dyDescent="0.25">
      <c r="A586" s="138" t="s">
        <v>1341</v>
      </c>
      <c r="B586" s="126"/>
      <c r="C586" s="127" t="s">
        <v>1342</v>
      </c>
      <c r="D586" s="139">
        <v>0.28376953188647769</v>
      </c>
      <c r="E586" s="140"/>
      <c r="F586" s="141"/>
      <c r="G586" s="141"/>
      <c r="H586" s="141"/>
      <c r="I586" s="142"/>
      <c r="J586" s="143"/>
      <c r="K586" s="143"/>
      <c r="L586" s="144">
        <v>610453.59173806268</v>
      </c>
    </row>
    <row r="587" spans="1:12" x14ac:dyDescent="0.25">
      <c r="A587" s="145"/>
      <c r="B587" s="145"/>
      <c r="C587" s="146" t="s">
        <v>1339</v>
      </c>
      <c r="D587" s="147" t="s">
        <v>1343</v>
      </c>
      <c r="E587" s="148"/>
      <c r="F587" s="148"/>
      <c r="G587" s="148"/>
      <c r="H587" s="148"/>
      <c r="I587" s="149"/>
      <c r="J587" s="150"/>
      <c r="K587" s="150"/>
      <c r="L587" s="151">
        <v>490.64732734657576</v>
      </c>
    </row>
    <row r="588" spans="1:12" ht="18.75" x14ac:dyDescent="0.25">
      <c r="A588" s="125"/>
      <c r="B588" s="126"/>
      <c r="C588" s="127" t="s">
        <v>1344</v>
      </c>
      <c r="D588" s="140"/>
      <c r="E588" s="141"/>
      <c r="F588" s="141"/>
      <c r="G588" s="141"/>
      <c r="H588" s="141"/>
      <c r="I588" s="142"/>
      <c r="J588" s="152"/>
      <c r="K588" s="152"/>
      <c r="L588" s="130">
        <v>2761683.8090197239</v>
      </c>
    </row>
    <row r="589" spans="1:12" x14ac:dyDescent="0.25">
      <c r="A589" s="153"/>
      <c r="B589" s="154"/>
      <c r="C589" s="155" t="s">
        <v>1339</v>
      </c>
      <c r="D589" s="156" t="s">
        <v>1345</v>
      </c>
      <c r="E589" s="157"/>
      <c r="F589" s="157"/>
      <c r="G589" s="157"/>
      <c r="H589" s="157"/>
      <c r="I589" s="158"/>
      <c r="J589" s="159"/>
      <c r="K589" s="159"/>
      <c r="L589" s="160">
        <v>2219.6818860773551</v>
      </c>
    </row>
    <row r="590" spans="1:12" x14ac:dyDescent="0.25">
      <c r="A590" s="153"/>
      <c r="B590" s="154"/>
      <c r="C590" s="155" t="s">
        <v>1339</v>
      </c>
      <c r="D590" s="156"/>
      <c r="E590" s="157"/>
      <c r="F590" s="157"/>
      <c r="G590" s="157"/>
      <c r="H590" s="157"/>
      <c r="I590" s="158"/>
      <c r="J590" s="159"/>
      <c r="K590" s="159"/>
      <c r="L590" s="161"/>
    </row>
    <row r="591" spans="1:12" x14ac:dyDescent="0.25">
      <c r="A591" s="162"/>
      <c r="B591" s="163"/>
      <c r="C591" s="164"/>
      <c r="D591" s="164"/>
      <c r="E591" s="165"/>
      <c r="F591" s="165"/>
      <c r="G591" s="165"/>
      <c r="H591" s="165"/>
      <c r="I591" s="165"/>
      <c r="J591" s="165"/>
      <c r="K591" s="165"/>
      <c r="L591" s="166"/>
    </row>
    <row r="592" spans="1:12" x14ac:dyDescent="0.25">
      <c r="A592" s="167"/>
      <c r="B592" s="168"/>
      <c r="C592" s="168"/>
      <c r="D592" s="168"/>
      <c r="E592" s="168"/>
      <c r="F592" s="168"/>
      <c r="G592" s="168"/>
      <c r="H592" s="168"/>
      <c r="I592" s="168"/>
      <c r="J592" s="168"/>
      <c r="K592" s="168"/>
      <c r="L592" s="169"/>
    </row>
    <row r="593" spans="1:12" x14ac:dyDescent="0.25">
      <c r="A593" s="170"/>
      <c r="B593" s="171"/>
      <c r="C593" s="172" t="s">
        <v>1339</v>
      </c>
      <c r="D593" s="173"/>
      <c r="E593" s="12"/>
      <c r="F593" s="12"/>
      <c r="G593" s="12"/>
      <c r="H593" s="12"/>
      <c r="I593" s="174"/>
      <c r="J593" s="174"/>
      <c r="K593" s="174"/>
      <c r="L593" s="175"/>
    </row>
    <row r="594" spans="1:12" x14ac:dyDescent="0.25">
      <c r="A594" s="170"/>
      <c r="B594" s="171"/>
      <c r="C594" s="176" t="s">
        <v>1346</v>
      </c>
      <c r="D594" s="177"/>
      <c r="E594" s="173" t="s">
        <v>1346</v>
      </c>
      <c r="F594" s="173"/>
      <c r="G594" s="173"/>
      <c r="H594" s="173"/>
      <c r="I594" s="173"/>
      <c r="J594" s="173"/>
      <c r="K594" s="173"/>
      <c r="L594" s="178"/>
    </row>
    <row r="595" spans="1:12" x14ac:dyDescent="0.25">
      <c r="A595" s="170"/>
      <c r="B595" s="171"/>
      <c r="C595" s="176" t="s">
        <v>1347</v>
      </c>
      <c r="D595" s="177"/>
      <c r="E595" s="173" t="s">
        <v>1348</v>
      </c>
      <c r="F595" s="173"/>
      <c r="G595" s="173"/>
      <c r="H595" s="173"/>
      <c r="I595" s="173"/>
      <c r="J595" s="173"/>
      <c r="K595" s="173"/>
      <c r="L595" s="178"/>
    </row>
    <row r="596" spans="1:12" x14ac:dyDescent="0.25">
      <c r="A596" s="170"/>
      <c r="B596" s="171" t="s">
        <v>1349</v>
      </c>
      <c r="C596" s="172" t="s">
        <v>1350</v>
      </c>
      <c r="D596" s="179" t="s">
        <v>1349</v>
      </c>
      <c r="E596" s="12"/>
      <c r="F596" s="12"/>
      <c r="G596" s="12"/>
      <c r="H596" s="12"/>
      <c r="I596" s="174"/>
      <c r="J596" s="174"/>
      <c r="K596" s="174"/>
      <c r="L596" s="175"/>
    </row>
    <row r="597" spans="1:12" x14ac:dyDescent="0.25">
      <c r="A597" s="170"/>
      <c r="B597" s="171" t="s">
        <v>1351</v>
      </c>
      <c r="C597" s="172" t="s">
        <v>1339</v>
      </c>
      <c r="D597" s="179" t="s">
        <v>1351</v>
      </c>
      <c r="E597" s="12"/>
      <c r="F597" s="12"/>
      <c r="G597" s="12"/>
      <c r="H597" s="12"/>
      <c r="I597" s="174"/>
      <c r="J597" s="174"/>
      <c r="K597" s="174"/>
      <c r="L597" s="175"/>
    </row>
    <row r="598" spans="1:12" ht="15.75" thickBot="1" x14ac:dyDescent="0.3">
      <c r="A598" s="180"/>
      <c r="B598" s="181"/>
      <c r="C598" s="182" t="s">
        <v>1339</v>
      </c>
      <c r="D598" s="183"/>
      <c r="E598" s="38"/>
      <c r="F598" s="38"/>
      <c r="G598" s="38"/>
      <c r="H598" s="38"/>
      <c r="I598" s="184"/>
      <c r="J598" s="184"/>
      <c r="K598" s="184"/>
      <c r="L598" s="185"/>
    </row>
  </sheetData>
  <mergeCells count="29">
    <mergeCell ref="A592:L592"/>
    <mergeCell ref="D587:I587"/>
    <mergeCell ref="D588:I588"/>
    <mergeCell ref="D589:I589"/>
    <mergeCell ref="D590:I590"/>
    <mergeCell ref="C591:D591"/>
    <mergeCell ref="E591:L591"/>
    <mergeCell ref="J9:J11"/>
    <mergeCell ref="K9:K11"/>
    <mergeCell ref="L9:L11"/>
    <mergeCell ref="D584:I584"/>
    <mergeCell ref="D585:I585"/>
    <mergeCell ref="E586:I586"/>
    <mergeCell ref="J7:K7"/>
    <mergeCell ref="A9:A11"/>
    <mergeCell ref="B9:B11"/>
    <mergeCell ref="C9:C11"/>
    <mergeCell ref="D9:D11"/>
    <mergeCell ref="E9:E11"/>
    <mergeCell ref="F9:F11"/>
    <mergeCell ref="G9:G11"/>
    <mergeCell ref="H9:H11"/>
    <mergeCell ref="I9:I11"/>
    <mergeCell ref="J1:L1"/>
    <mergeCell ref="J2:K2"/>
    <mergeCell ref="J3:K3"/>
    <mergeCell ref="J4:K4"/>
    <mergeCell ref="J5:L5"/>
    <mergeCell ref="J6:K6"/>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9"/>
  <sheetViews>
    <sheetView tabSelected="1" workbookViewId="0">
      <selection sqref="A1:BL59"/>
    </sheetView>
  </sheetViews>
  <sheetFormatPr defaultRowHeight="15" x14ac:dyDescent="0.25"/>
  <cols>
    <col min="2" max="2" width="60.7109375" bestFit="1" customWidth="1"/>
    <col min="3" max="3" width="14.7109375" bestFit="1" customWidth="1"/>
    <col min="4" max="4" width="6" bestFit="1" customWidth="1"/>
    <col min="6" max="8" width="9.85546875" bestFit="1" customWidth="1"/>
  </cols>
  <sheetData>
    <row r="1" spans="1:64" ht="18.75" x14ac:dyDescent="0.3">
      <c r="A1" s="189"/>
      <c r="B1" s="190"/>
      <c r="C1" s="191"/>
      <c r="D1" s="192"/>
      <c r="E1" s="192"/>
      <c r="F1" s="192"/>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row>
    <row r="2" spans="1:64" ht="16.5" x14ac:dyDescent="0.3">
      <c r="A2" s="189"/>
      <c r="B2" s="194"/>
      <c r="C2" s="191"/>
      <c r="D2" s="192"/>
      <c r="E2" s="192"/>
      <c r="F2" s="192"/>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row>
    <row r="3" spans="1:64" ht="16.5" x14ac:dyDescent="0.3">
      <c r="A3" s="195"/>
      <c r="B3" s="196"/>
      <c r="C3" s="197" t="s">
        <v>1352</v>
      </c>
      <c r="D3" s="198"/>
      <c r="E3" s="198"/>
      <c r="F3" s="195"/>
      <c r="G3" s="199"/>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row>
    <row r="4" spans="1:64" ht="16.5" x14ac:dyDescent="0.3">
      <c r="A4" s="200"/>
      <c r="B4" s="201"/>
      <c r="C4" s="197">
        <v>60</v>
      </c>
      <c r="D4" s="199"/>
      <c r="E4" s="199" t="s">
        <v>1353</v>
      </c>
      <c r="F4" s="200"/>
      <c r="G4" s="199"/>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row>
    <row r="5" spans="1:64" ht="33" x14ac:dyDescent="0.25">
      <c r="A5" s="202" t="s">
        <v>1354</v>
      </c>
      <c r="B5" s="203" t="s">
        <v>1355</v>
      </c>
      <c r="C5" s="204"/>
      <c r="D5" s="205"/>
      <c r="E5" s="205"/>
      <c r="F5" s="206"/>
      <c r="G5" s="199"/>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row>
    <row r="6" spans="1:64" ht="141.75" x14ac:dyDescent="0.25">
      <c r="A6" s="207" t="s">
        <v>1356</v>
      </c>
      <c r="B6" s="208" t="s">
        <v>1357</v>
      </c>
      <c r="C6" s="208"/>
      <c r="D6" s="208"/>
      <c r="E6" s="208"/>
      <c r="F6" s="208"/>
      <c r="G6" s="199"/>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row>
    <row r="7" spans="1:64" ht="16.5" x14ac:dyDescent="0.25">
      <c r="A7" s="207" t="s">
        <v>1358</v>
      </c>
      <c r="B7" s="209" t="s">
        <v>1359</v>
      </c>
      <c r="C7" s="204"/>
      <c r="D7" s="205"/>
      <c r="E7" s="205"/>
      <c r="F7" s="210"/>
      <c r="G7" s="199"/>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193"/>
      <c r="BG7" s="193"/>
      <c r="BH7" s="193"/>
      <c r="BI7" s="193"/>
      <c r="BJ7" s="193"/>
      <c r="BK7" s="193"/>
      <c r="BL7" s="193"/>
    </row>
    <row r="8" spans="1:64" ht="16.5" x14ac:dyDescent="0.25">
      <c r="A8" s="207" t="s">
        <v>1360</v>
      </c>
      <c r="B8" s="209" t="s">
        <v>1361</v>
      </c>
      <c r="C8" s="206"/>
      <c r="D8" s="205"/>
      <c r="E8" s="205"/>
      <c r="F8" s="206"/>
      <c r="G8" s="199"/>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row>
    <row r="9" spans="1:64" ht="23.25" x14ac:dyDescent="0.35">
      <c r="A9" s="211"/>
      <c r="B9" s="212" t="s">
        <v>1362</v>
      </c>
      <c r="C9" s="212"/>
      <c r="D9" s="212"/>
      <c r="E9" s="211"/>
      <c r="F9" s="211"/>
      <c r="G9" s="199"/>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row>
    <row r="10" spans="1:64" ht="21" thickBot="1" x14ac:dyDescent="0.35">
      <c r="A10" s="213"/>
      <c r="B10" s="214"/>
      <c r="C10" s="213"/>
      <c r="D10" s="213"/>
      <c r="E10" s="213"/>
      <c r="F10" s="213"/>
      <c r="G10" s="199"/>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row>
    <row r="11" spans="1:64" ht="17.25" thickBot="1" x14ac:dyDescent="0.35">
      <c r="A11" s="215" t="s">
        <v>1363</v>
      </c>
      <c r="B11" s="216" t="s">
        <v>1364</v>
      </c>
      <c r="C11" s="217" t="s">
        <v>1365</v>
      </c>
      <c r="D11" s="218">
        <v>0</v>
      </c>
      <c r="E11" s="219">
        <v>1</v>
      </c>
      <c r="F11" s="219">
        <v>2</v>
      </c>
      <c r="G11" s="219">
        <v>3</v>
      </c>
      <c r="H11" s="220">
        <v>4</v>
      </c>
      <c r="I11" s="220">
        <v>5</v>
      </c>
      <c r="J11" s="220">
        <v>6</v>
      </c>
      <c r="K11" s="220">
        <v>7</v>
      </c>
      <c r="L11" s="220">
        <v>8</v>
      </c>
      <c r="M11" s="220">
        <v>9</v>
      </c>
      <c r="N11" s="220">
        <v>10</v>
      </c>
      <c r="O11" s="220">
        <v>11</v>
      </c>
      <c r="P11" s="220">
        <v>12</v>
      </c>
      <c r="Q11" s="220">
        <v>13</v>
      </c>
      <c r="R11" s="220">
        <v>14</v>
      </c>
      <c r="S11" s="220">
        <v>15</v>
      </c>
      <c r="T11" s="220">
        <v>16</v>
      </c>
      <c r="U11" s="220">
        <v>17</v>
      </c>
      <c r="V11" s="220">
        <v>18</v>
      </c>
      <c r="W11" s="220">
        <v>19</v>
      </c>
      <c r="X11" s="220">
        <v>20</v>
      </c>
      <c r="Y11" s="220">
        <v>21</v>
      </c>
      <c r="Z11" s="220">
        <v>22</v>
      </c>
      <c r="AA11" s="220">
        <v>23</v>
      </c>
      <c r="AB11" s="220">
        <v>24</v>
      </c>
      <c r="AC11" s="220">
        <v>25</v>
      </c>
      <c r="AD11" s="220">
        <v>26</v>
      </c>
      <c r="AE11" s="220">
        <v>27</v>
      </c>
      <c r="AF11" s="220">
        <v>28</v>
      </c>
      <c r="AG11" s="220">
        <v>29</v>
      </c>
      <c r="AH11" s="220">
        <v>30</v>
      </c>
      <c r="AI11" s="220">
        <v>31</v>
      </c>
      <c r="AJ11" s="220">
        <v>32</v>
      </c>
      <c r="AK11" s="220">
        <v>33</v>
      </c>
      <c r="AL11" s="220">
        <v>34</v>
      </c>
      <c r="AM11" s="220">
        <v>35</v>
      </c>
      <c r="AN11" s="220">
        <v>36</v>
      </c>
      <c r="AO11" s="220">
        <v>37</v>
      </c>
      <c r="AP11" s="220">
        <v>38</v>
      </c>
      <c r="AQ11" s="220">
        <v>39</v>
      </c>
      <c r="AR11" s="220">
        <v>40</v>
      </c>
      <c r="AS11" s="220">
        <v>41</v>
      </c>
      <c r="AT11" s="220">
        <v>42</v>
      </c>
      <c r="AU11" s="220">
        <v>43</v>
      </c>
      <c r="AV11" s="220">
        <v>44</v>
      </c>
      <c r="AW11" s="220">
        <v>45</v>
      </c>
      <c r="AX11" s="220">
        <v>46</v>
      </c>
      <c r="AY11" s="220">
        <v>47</v>
      </c>
      <c r="AZ11" s="220">
        <v>48</v>
      </c>
      <c r="BA11" s="220">
        <v>49</v>
      </c>
      <c r="BB11" s="220">
        <v>50</v>
      </c>
      <c r="BC11" s="220">
        <v>51</v>
      </c>
      <c r="BD11" s="220">
        <v>52</v>
      </c>
      <c r="BE11" s="220">
        <v>53</v>
      </c>
      <c r="BF11" s="220">
        <v>54</v>
      </c>
      <c r="BG11" s="220">
        <v>55</v>
      </c>
      <c r="BH11" s="220">
        <v>56</v>
      </c>
      <c r="BI11" s="220">
        <v>57</v>
      </c>
      <c r="BJ11" s="220">
        <v>58</v>
      </c>
      <c r="BK11" s="220">
        <v>59</v>
      </c>
      <c r="BL11" s="220">
        <v>60</v>
      </c>
    </row>
    <row r="12" spans="1:64" ht="17.25" thickBot="1" x14ac:dyDescent="0.35">
      <c r="A12" s="221" t="s">
        <v>1341</v>
      </c>
      <c r="B12" s="222" t="s">
        <v>1342</v>
      </c>
      <c r="C12" s="223">
        <v>610453.59173806268</v>
      </c>
      <c r="D12" s="224">
        <v>0</v>
      </c>
      <c r="E12" s="225">
        <v>1.4200000000000001E-2</v>
      </c>
      <c r="F12" s="225">
        <v>1.43E-2</v>
      </c>
      <c r="G12" s="225">
        <v>1.4200000000000001E-2</v>
      </c>
      <c r="H12" s="225">
        <v>1.43E-2</v>
      </c>
      <c r="I12" s="225">
        <v>1.4200000000000001E-2</v>
      </c>
      <c r="J12" s="225">
        <v>1.43E-2</v>
      </c>
      <c r="K12" s="225">
        <v>1.4200000000000001E-2</v>
      </c>
      <c r="L12" s="225">
        <v>1.43E-2</v>
      </c>
      <c r="M12" s="225">
        <v>1.4200000000000001E-2</v>
      </c>
      <c r="N12" s="225">
        <v>1.43E-2</v>
      </c>
      <c r="O12" s="225">
        <v>1.4200000000000001E-2</v>
      </c>
      <c r="P12" s="225">
        <v>1.43E-2</v>
      </c>
      <c r="Q12" s="225">
        <v>1.4200000000000001E-2</v>
      </c>
      <c r="R12" s="225">
        <v>1.43E-2</v>
      </c>
      <c r="S12" s="225">
        <v>1.4200000000000001E-2</v>
      </c>
      <c r="T12" s="225">
        <v>1.43E-2</v>
      </c>
      <c r="U12" s="225">
        <v>1.4200000000000001E-2</v>
      </c>
      <c r="V12" s="225">
        <v>1.43E-2</v>
      </c>
      <c r="W12" s="225">
        <v>1.4200000000000001E-2</v>
      </c>
      <c r="X12" s="225">
        <v>1.43E-2</v>
      </c>
      <c r="Y12" s="225">
        <v>1.4200000000000001E-2</v>
      </c>
      <c r="Z12" s="225">
        <v>1.43E-2</v>
      </c>
      <c r="AA12" s="225">
        <v>1.4200000000000001E-2</v>
      </c>
      <c r="AB12" s="225">
        <v>1.43E-2</v>
      </c>
      <c r="AC12" s="225">
        <v>1.4200000000000001E-2</v>
      </c>
      <c r="AD12" s="225">
        <v>1.43E-2</v>
      </c>
      <c r="AE12" s="225">
        <v>1.4200000000000001E-2</v>
      </c>
      <c r="AF12" s="225">
        <v>1.43E-2</v>
      </c>
      <c r="AG12" s="225">
        <v>1.4200000000000001E-2</v>
      </c>
      <c r="AH12" s="225">
        <v>1.43E-2</v>
      </c>
      <c r="AI12" s="225">
        <v>1.4200000000000001E-2</v>
      </c>
      <c r="AJ12" s="225">
        <v>1.43E-2</v>
      </c>
      <c r="AK12" s="225">
        <v>1.4200000000000001E-2</v>
      </c>
      <c r="AL12" s="225">
        <v>1.43E-2</v>
      </c>
      <c r="AM12" s="225">
        <v>1.4200000000000001E-2</v>
      </c>
      <c r="AN12" s="225">
        <v>1.4200000000000001E-2</v>
      </c>
      <c r="AO12" s="225">
        <v>1.43E-2</v>
      </c>
      <c r="AP12" s="225">
        <v>1.4200000000000001E-2</v>
      </c>
      <c r="AQ12" s="225">
        <v>1.43E-2</v>
      </c>
      <c r="AR12" s="225">
        <v>1.4200000000000001E-2</v>
      </c>
      <c r="AS12" s="225">
        <v>1.4200000000000001E-2</v>
      </c>
      <c r="AT12" s="225">
        <v>1.4200000000000001E-2</v>
      </c>
      <c r="AU12" s="225">
        <v>1.4200000000000001E-2</v>
      </c>
      <c r="AV12" s="225">
        <v>1.4200000000000001E-2</v>
      </c>
      <c r="AW12" s="225">
        <v>0.05</v>
      </c>
      <c r="AX12" s="225">
        <v>0.05</v>
      </c>
      <c r="AY12" s="225">
        <v>1.43E-2</v>
      </c>
      <c r="AZ12" s="225">
        <v>0.05</v>
      </c>
      <c r="BA12" s="225">
        <v>0.05</v>
      </c>
      <c r="BB12" s="225">
        <v>1.4200000000000001E-2</v>
      </c>
      <c r="BC12" s="225">
        <v>1.4200000000000001E-2</v>
      </c>
      <c r="BD12" s="225">
        <v>1.43E-2</v>
      </c>
      <c r="BE12" s="225">
        <v>1.4200000000000001E-2</v>
      </c>
      <c r="BF12" s="225">
        <v>1.4200000000000001E-2</v>
      </c>
      <c r="BG12" s="225">
        <v>1.4200000000000001E-2</v>
      </c>
      <c r="BH12" s="225">
        <v>1.4200000000000001E-2</v>
      </c>
      <c r="BI12" s="225">
        <v>1.43E-2</v>
      </c>
      <c r="BJ12" s="225">
        <v>1.4200000000000001E-2</v>
      </c>
      <c r="BK12" s="225">
        <v>1.4200000000000001E-2</v>
      </c>
      <c r="BL12" s="225">
        <v>1.6799999999999999E-2</v>
      </c>
    </row>
    <row r="13" spans="1:64" ht="17.25" thickBot="1" x14ac:dyDescent="0.35">
      <c r="A13" s="226"/>
      <c r="B13" s="227"/>
      <c r="C13" s="223"/>
      <c r="D13" s="228">
        <v>0</v>
      </c>
      <c r="E13" s="228">
        <v>8668.4410026804908</v>
      </c>
      <c r="F13" s="228">
        <v>8729.4863618542968</v>
      </c>
      <c r="G13" s="228">
        <v>8668.4410026804908</v>
      </c>
      <c r="H13" s="228">
        <v>8729.4863618542968</v>
      </c>
      <c r="I13" s="228">
        <v>8668.4410026804908</v>
      </c>
      <c r="J13" s="228">
        <v>8729.4863618542968</v>
      </c>
      <c r="K13" s="228">
        <v>8668.4410026804908</v>
      </c>
      <c r="L13" s="228">
        <v>8729.4863618542968</v>
      </c>
      <c r="M13" s="228">
        <v>8668.4410026804908</v>
      </c>
      <c r="N13" s="228">
        <v>8729.4863618542968</v>
      </c>
      <c r="O13" s="228">
        <v>8668.4410026804908</v>
      </c>
      <c r="P13" s="228">
        <v>8729.4863618542968</v>
      </c>
      <c r="Q13" s="228">
        <v>8668.4410026804908</v>
      </c>
      <c r="R13" s="228">
        <v>8729.4863618542968</v>
      </c>
      <c r="S13" s="228">
        <v>8668.4410026804908</v>
      </c>
      <c r="T13" s="228">
        <v>8729.4863618542968</v>
      </c>
      <c r="U13" s="228">
        <v>8668.4410026804908</v>
      </c>
      <c r="V13" s="228">
        <v>8729.4863618542968</v>
      </c>
      <c r="W13" s="228">
        <v>8668.4410026804908</v>
      </c>
      <c r="X13" s="228">
        <v>8729.4863618542968</v>
      </c>
      <c r="Y13" s="228">
        <v>8668.4410026804908</v>
      </c>
      <c r="Z13" s="228">
        <v>8729.4863618542968</v>
      </c>
      <c r="AA13" s="228">
        <v>8668.4410026804908</v>
      </c>
      <c r="AB13" s="228">
        <v>8729.4863618542968</v>
      </c>
      <c r="AC13" s="228">
        <v>8668.4410026804908</v>
      </c>
      <c r="AD13" s="228">
        <v>8729.4863618542968</v>
      </c>
      <c r="AE13" s="228">
        <v>8668.4410026804908</v>
      </c>
      <c r="AF13" s="228">
        <v>8729.4863618542968</v>
      </c>
      <c r="AG13" s="228">
        <v>8668.4410026804908</v>
      </c>
      <c r="AH13" s="228">
        <v>8729.4863618542968</v>
      </c>
      <c r="AI13" s="228">
        <v>8668.4410026804908</v>
      </c>
      <c r="AJ13" s="228">
        <v>8729.4863618542968</v>
      </c>
      <c r="AK13" s="228">
        <v>8668.4410026804908</v>
      </c>
      <c r="AL13" s="228">
        <v>8729.4863618542968</v>
      </c>
      <c r="AM13" s="228">
        <v>8668.4410026804908</v>
      </c>
      <c r="AN13" s="228">
        <v>8668.4410026804908</v>
      </c>
      <c r="AO13" s="228">
        <v>8729.4863618542968</v>
      </c>
      <c r="AP13" s="228">
        <v>8668.4410026804908</v>
      </c>
      <c r="AQ13" s="228">
        <v>8729.4863618542968</v>
      </c>
      <c r="AR13" s="228">
        <v>8668.4410026804908</v>
      </c>
      <c r="AS13" s="228">
        <v>8668.4410026804908</v>
      </c>
      <c r="AT13" s="228">
        <v>8668.4410026804908</v>
      </c>
      <c r="AU13" s="228">
        <v>8668.4410026804908</v>
      </c>
      <c r="AV13" s="228">
        <v>8668.4410026804908</v>
      </c>
      <c r="AW13" s="228">
        <v>30522.679586903134</v>
      </c>
      <c r="AX13" s="228">
        <v>30522.679586903134</v>
      </c>
      <c r="AY13" s="228">
        <v>8729.4863618542968</v>
      </c>
      <c r="AZ13" s="228">
        <v>30522.679586903134</v>
      </c>
      <c r="BA13" s="228">
        <v>30522.679586903134</v>
      </c>
      <c r="BB13" s="228">
        <v>8668.4410026804908</v>
      </c>
      <c r="BC13" s="228">
        <v>8668.4410026804908</v>
      </c>
      <c r="BD13" s="228">
        <v>8729.4863618542968</v>
      </c>
      <c r="BE13" s="228">
        <v>8668.4410026804908</v>
      </c>
      <c r="BF13" s="228">
        <v>8668.4410026804908</v>
      </c>
      <c r="BG13" s="228">
        <v>8668.4410026804908</v>
      </c>
      <c r="BH13" s="228">
        <v>8668.4410026804908</v>
      </c>
      <c r="BI13" s="228">
        <v>8729.4863618542968</v>
      </c>
      <c r="BJ13" s="228">
        <v>8668.4410026804908</v>
      </c>
      <c r="BK13" s="228">
        <v>8668.4410026804908</v>
      </c>
      <c r="BL13" s="228">
        <v>10255.620341199452</v>
      </c>
    </row>
    <row r="14" spans="1:64" ht="17.25" thickBot="1" x14ac:dyDescent="0.35">
      <c r="A14" s="221">
        <v>0</v>
      </c>
      <c r="B14" s="222" t="s">
        <v>1366</v>
      </c>
      <c r="C14" s="223">
        <v>0</v>
      </c>
      <c r="D14" s="224">
        <v>0</v>
      </c>
      <c r="E14" s="225">
        <v>0</v>
      </c>
      <c r="F14" s="225">
        <v>0</v>
      </c>
      <c r="G14" s="225">
        <v>0</v>
      </c>
      <c r="H14" s="225">
        <v>0</v>
      </c>
      <c r="I14" s="225">
        <v>0</v>
      </c>
      <c r="J14" s="225">
        <v>0</v>
      </c>
      <c r="K14" s="225">
        <v>0</v>
      </c>
      <c r="L14" s="225">
        <v>0</v>
      </c>
      <c r="M14" s="225">
        <v>0</v>
      </c>
      <c r="N14" s="225">
        <v>0</v>
      </c>
      <c r="O14" s="225">
        <v>0</v>
      </c>
      <c r="P14" s="225">
        <v>0</v>
      </c>
      <c r="Q14" s="225">
        <v>0</v>
      </c>
      <c r="R14" s="225">
        <v>0</v>
      </c>
      <c r="S14" s="225">
        <v>0</v>
      </c>
      <c r="T14" s="225">
        <v>0</v>
      </c>
      <c r="U14" s="225">
        <v>0</v>
      </c>
      <c r="V14" s="225">
        <v>0</v>
      </c>
      <c r="W14" s="225">
        <v>0</v>
      </c>
      <c r="X14" s="225">
        <v>0</v>
      </c>
      <c r="Y14" s="225">
        <v>0</v>
      </c>
      <c r="Z14" s="225">
        <v>0</v>
      </c>
      <c r="AA14" s="225">
        <v>0</v>
      </c>
      <c r="AB14" s="225">
        <v>0</v>
      </c>
      <c r="AC14" s="225">
        <v>0</v>
      </c>
      <c r="AD14" s="225">
        <v>0</v>
      </c>
      <c r="AE14" s="225">
        <v>0</v>
      </c>
      <c r="AF14" s="225">
        <v>0</v>
      </c>
      <c r="AG14" s="225">
        <v>0</v>
      </c>
      <c r="AH14" s="225">
        <v>0</v>
      </c>
      <c r="AI14" s="225">
        <v>0</v>
      </c>
      <c r="AJ14" s="225">
        <v>0</v>
      </c>
      <c r="AK14" s="225">
        <v>0</v>
      </c>
      <c r="AL14" s="225">
        <v>0</v>
      </c>
      <c r="AM14" s="225">
        <v>0</v>
      </c>
      <c r="AN14" s="225">
        <v>0</v>
      </c>
      <c r="AO14" s="225">
        <v>0</v>
      </c>
      <c r="AP14" s="225">
        <v>0</v>
      </c>
      <c r="AQ14" s="225">
        <v>0</v>
      </c>
      <c r="AR14" s="225">
        <v>0</v>
      </c>
      <c r="AS14" s="225">
        <v>0</v>
      </c>
      <c r="AT14" s="225">
        <v>0</v>
      </c>
      <c r="AU14" s="225">
        <v>0</v>
      </c>
      <c r="AV14" s="225">
        <v>0</v>
      </c>
      <c r="AW14" s="225">
        <v>0</v>
      </c>
      <c r="AX14" s="225">
        <v>0</v>
      </c>
      <c r="AY14" s="225">
        <v>0</v>
      </c>
      <c r="AZ14" s="225">
        <v>0</v>
      </c>
      <c r="BA14" s="225">
        <v>0</v>
      </c>
      <c r="BB14" s="225">
        <v>0</v>
      </c>
      <c r="BC14" s="225">
        <v>0</v>
      </c>
      <c r="BD14" s="225">
        <v>0</v>
      </c>
      <c r="BE14" s="225">
        <v>0</v>
      </c>
      <c r="BF14" s="225">
        <v>0</v>
      </c>
      <c r="BG14" s="225">
        <v>0</v>
      </c>
      <c r="BH14" s="225">
        <v>0</v>
      </c>
      <c r="BI14" s="225">
        <v>0</v>
      </c>
      <c r="BJ14" s="225">
        <v>0</v>
      </c>
      <c r="BK14" s="225">
        <v>0</v>
      </c>
      <c r="BL14" s="225">
        <v>0</v>
      </c>
    </row>
    <row r="15" spans="1:64" ht="17.25" thickBot="1" x14ac:dyDescent="0.35">
      <c r="A15" s="226"/>
      <c r="B15" s="227"/>
      <c r="C15" s="223"/>
      <c r="D15" s="228">
        <v>0</v>
      </c>
      <c r="E15" s="228">
        <v>0</v>
      </c>
      <c r="F15" s="228">
        <v>0</v>
      </c>
      <c r="G15" s="228">
        <v>0</v>
      </c>
      <c r="H15" s="228">
        <v>0</v>
      </c>
      <c r="I15" s="228">
        <v>0</v>
      </c>
      <c r="J15" s="228">
        <v>0</v>
      </c>
      <c r="K15" s="228">
        <v>0</v>
      </c>
      <c r="L15" s="228">
        <v>0</v>
      </c>
      <c r="M15" s="228">
        <v>0</v>
      </c>
      <c r="N15" s="228">
        <v>0</v>
      </c>
      <c r="O15" s="228">
        <v>0</v>
      </c>
      <c r="P15" s="228">
        <v>0</v>
      </c>
      <c r="Q15" s="228">
        <v>0</v>
      </c>
      <c r="R15" s="228">
        <v>0</v>
      </c>
      <c r="S15" s="228">
        <v>0</v>
      </c>
      <c r="T15" s="228">
        <v>0</v>
      </c>
      <c r="U15" s="228">
        <v>0</v>
      </c>
      <c r="V15" s="228">
        <v>0</v>
      </c>
      <c r="W15" s="228">
        <v>0</v>
      </c>
      <c r="X15" s="228">
        <v>0</v>
      </c>
      <c r="Y15" s="228">
        <v>0</v>
      </c>
      <c r="Z15" s="228">
        <v>0</v>
      </c>
      <c r="AA15" s="228">
        <v>0</v>
      </c>
      <c r="AB15" s="228">
        <v>0</v>
      </c>
      <c r="AC15" s="228">
        <v>0</v>
      </c>
      <c r="AD15" s="228">
        <v>0</v>
      </c>
      <c r="AE15" s="228">
        <v>0</v>
      </c>
      <c r="AF15" s="228">
        <v>0</v>
      </c>
      <c r="AG15" s="228">
        <v>0</v>
      </c>
      <c r="AH15" s="228">
        <v>0</v>
      </c>
      <c r="AI15" s="228">
        <v>0</v>
      </c>
      <c r="AJ15" s="228">
        <v>0</v>
      </c>
      <c r="AK15" s="228">
        <v>0</v>
      </c>
      <c r="AL15" s="228">
        <v>0</v>
      </c>
      <c r="AM15" s="228">
        <v>0</v>
      </c>
      <c r="AN15" s="228">
        <v>0</v>
      </c>
      <c r="AO15" s="228">
        <v>0</v>
      </c>
      <c r="AP15" s="228">
        <v>0</v>
      </c>
      <c r="AQ15" s="228">
        <v>0</v>
      </c>
      <c r="AR15" s="228">
        <v>0</v>
      </c>
      <c r="AS15" s="228">
        <v>0</v>
      </c>
      <c r="AT15" s="228">
        <v>0</v>
      </c>
      <c r="AU15" s="228">
        <v>0</v>
      </c>
      <c r="AV15" s="228">
        <v>0</v>
      </c>
      <c r="AW15" s="228">
        <v>0</v>
      </c>
      <c r="AX15" s="228">
        <v>0</v>
      </c>
      <c r="AY15" s="228">
        <v>0</v>
      </c>
      <c r="AZ15" s="228">
        <v>0</v>
      </c>
      <c r="BA15" s="228">
        <v>0</v>
      </c>
      <c r="BB15" s="228">
        <v>0</v>
      </c>
      <c r="BC15" s="228">
        <v>0</v>
      </c>
      <c r="BD15" s="228">
        <v>0</v>
      </c>
      <c r="BE15" s="228">
        <v>0</v>
      </c>
      <c r="BF15" s="228">
        <v>0</v>
      </c>
      <c r="BG15" s="228">
        <v>0</v>
      </c>
      <c r="BH15" s="228">
        <v>0</v>
      </c>
      <c r="BI15" s="228">
        <v>0</v>
      </c>
      <c r="BJ15" s="228">
        <v>0</v>
      </c>
      <c r="BK15" s="228">
        <v>0</v>
      </c>
      <c r="BL15" s="228">
        <v>0</v>
      </c>
    </row>
    <row r="16" spans="1:64" ht="17.25" thickBot="1" x14ac:dyDescent="0.35">
      <c r="A16" s="221">
        <v>1</v>
      </c>
      <c r="B16" s="222" t="s">
        <v>22</v>
      </c>
      <c r="C16" s="223">
        <v>37434.040177980001</v>
      </c>
      <c r="D16" s="224">
        <v>0</v>
      </c>
      <c r="E16" s="225">
        <v>1</v>
      </c>
      <c r="F16" s="225">
        <v>0</v>
      </c>
      <c r="G16" s="225">
        <v>0</v>
      </c>
      <c r="H16" s="225">
        <v>0</v>
      </c>
      <c r="I16" s="225">
        <v>0</v>
      </c>
      <c r="J16" s="225">
        <v>0</v>
      </c>
      <c r="K16" s="225">
        <v>0</v>
      </c>
      <c r="L16" s="225">
        <v>0</v>
      </c>
      <c r="M16" s="225">
        <v>0</v>
      </c>
      <c r="N16" s="225">
        <v>0</v>
      </c>
      <c r="O16" s="225">
        <v>0</v>
      </c>
      <c r="P16" s="225">
        <v>0</v>
      </c>
      <c r="Q16" s="225">
        <v>0</v>
      </c>
      <c r="R16" s="225">
        <v>0</v>
      </c>
      <c r="S16" s="225">
        <v>0</v>
      </c>
      <c r="T16" s="225">
        <v>0</v>
      </c>
      <c r="U16" s="225">
        <v>0</v>
      </c>
      <c r="V16" s="225">
        <v>0</v>
      </c>
      <c r="W16" s="225">
        <v>0</v>
      </c>
      <c r="X16" s="225">
        <v>0</v>
      </c>
      <c r="Y16" s="225">
        <v>0</v>
      </c>
      <c r="Z16" s="225">
        <v>0</v>
      </c>
      <c r="AA16" s="225">
        <v>0</v>
      </c>
      <c r="AB16" s="225">
        <v>0</v>
      </c>
      <c r="AC16" s="225">
        <v>0</v>
      </c>
      <c r="AD16" s="225">
        <v>0</v>
      </c>
      <c r="AE16" s="225">
        <v>0</v>
      </c>
      <c r="AF16" s="225">
        <v>0</v>
      </c>
      <c r="AG16" s="225">
        <v>0</v>
      </c>
      <c r="AH16" s="225">
        <v>0</v>
      </c>
      <c r="AI16" s="225">
        <v>0</v>
      </c>
      <c r="AJ16" s="225">
        <v>0</v>
      </c>
      <c r="AK16" s="225">
        <v>0</v>
      </c>
      <c r="AL16" s="225">
        <v>0</v>
      </c>
      <c r="AM16" s="225">
        <v>0</v>
      </c>
      <c r="AN16" s="225">
        <v>0</v>
      </c>
      <c r="AO16" s="225">
        <v>0</v>
      </c>
      <c r="AP16" s="225">
        <v>0</v>
      </c>
      <c r="AQ16" s="225">
        <v>0</v>
      </c>
      <c r="AR16" s="225">
        <v>0</v>
      </c>
      <c r="AS16" s="225">
        <v>0</v>
      </c>
      <c r="AT16" s="225">
        <v>0</v>
      </c>
      <c r="AU16" s="225">
        <v>0</v>
      </c>
      <c r="AV16" s="225">
        <v>0</v>
      </c>
      <c r="AW16" s="225">
        <v>0</v>
      </c>
      <c r="AX16" s="225">
        <v>0</v>
      </c>
      <c r="AY16" s="225">
        <v>0</v>
      </c>
      <c r="AZ16" s="225">
        <v>0</v>
      </c>
      <c r="BA16" s="225">
        <v>0</v>
      </c>
      <c r="BB16" s="225">
        <v>0</v>
      </c>
      <c r="BC16" s="225">
        <v>0</v>
      </c>
      <c r="BD16" s="225">
        <v>0</v>
      </c>
      <c r="BE16" s="225">
        <v>0</v>
      </c>
      <c r="BF16" s="225">
        <v>0</v>
      </c>
      <c r="BG16" s="225">
        <v>0</v>
      </c>
      <c r="BH16" s="225">
        <v>0</v>
      </c>
      <c r="BI16" s="225">
        <v>0</v>
      </c>
      <c r="BJ16" s="225">
        <v>0</v>
      </c>
      <c r="BK16" s="225">
        <v>0</v>
      </c>
      <c r="BL16" s="225">
        <v>0</v>
      </c>
    </row>
    <row r="17" spans="1:64" ht="17.25" thickBot="1" x14ac:dyDescent="0.35">
      <c r="A17" s="226"/>
      <c r="B17" s="227"/>
      <c r="C17" s="223"/>
      <c r="D17" s="228">
        <v>0</v>
      </c>
      <c r="E17" s="228">
        <v>37434.040177980001</v>
      </c>
      <c r="F17" s="228">
        <v>0</v>
      </c>
      <c r="G17" s="228">
        <v>0</v>
      </c>
      <c r="H17" s="228">
        <v>0</v>
      </c>
      <c r="I17" s="228">
        <v>0</v>
      </c>
      <c r="J17" s="228">
        <v>0</v>
      </c>
      <c r="K17" s="228">
        <v>0</v>
      </c>
      <c r="L17" s="228">
        <v>0</v>
      </c>
      <c r="M17" s="228">
        <v>0</v>
      </c>
      <c r="N17" s="228">
        <v>0</v>
      </c>
      <c r="O17" s="228">
        <v>0</v>
      </c>
      <c r="P17" s="228">
        <v>0</v>
      </c>
      <c r="Q17" s="228">
        <v>0</v>
      </c>
      <c r="R17" s="228">
        <v>0</v>
      </c>
      <c r="S17" s="228">
        <v>0</v>
      </c>
      <c r="T17" s="228">
        <v>0</v>
      </c>
      <c r="U17" s="228">
        <v>0</v>
      </c>
      <c r="V17" s="228">
        <v>0</v>
      </c>
      <c r="W17" s="228">
        <v>0</v>
      </c>
      <c r="X17" s="228">
        <v>0</v>
      </c>
      <c r="Y17" s="228">
        <v>0</v>
      </c>
      <c r="Z17" s="228">
        <v>0</v>
      </c>
      <c r="AA17" s="228">
        <v>0</v>
      </c>
      <c r="AB17" s="228">
        <v>0</v>
      </c>
      <c r="AC17" s="228">
        <v>0</v>
      </c>
      <c r="AD17" s="228">
        <v>0</v>
      </c>
      <c r="AE17" s="228">
        <v>0</v>
      </c>
      <c r="AF17" s="228">
        <v>0</v>
      </c>
      <c r="AG17" s="228">
        <v>0</v>
      </c>
      <c r="AH17" s="228">
        <v>0</v>
      </c>
      <c r="AI17" s="228">
        <v>0</v>
      </c>
      <c r="AJ17" s="228">
        <v>0</v>
      </c>
      <c r="AK17" s="228">
        <v>0</v>
      </c>
      <c r="AL17" s="228">
        <v>0</v>
      </c>
      <c r="AM17" s="228">
        <v>0</v>
      </c>
      <c r="AN17" s="228">
        <v>0</v>
      </c>
      <c r="AO17" s="228">
        <v>0</v>
      </c>
      <c r="AP17" s="228">
        <v>0</v>
      </c>
      <c r="AQ17" s="228">
        <v>0</v>
      </c>
      <c r="AR17" s="228">
        <v>0</v>
      </c>
      <c r="AS17" s="228">
        <v>0</v>
      </c>
      <c r="AT17" s="228">
        <v>0</v>
      </c>
      <c r="AU17" s="228">
        <v>0</v>
      </c>
      <c r="AV17" s="228">
        <v>0</v>
      </c>
      <c r="AW17" s="228">
        <v>0</v>
      </c>
      <c r="AX17" s="228">
        <v>0</v>
      </c>
      <c r="AY17" s="228">
        <v>0</v>
      </c>
      <c r="AZ17" s="228">
        <v>0</v>
      </c>
      <c r="BA17" s="228">
        <v>0</v>
      </c>
      <c r="BB17" s="228">
        <v>0</v>
      </c>
      <c r="BC17" s="228">
        <v>0</v>
      </c>
      <c r="BD17" s="228">
        <v>0</v>
      </c>
      <c r="BE17" s="228">
        <v>0</v>
      </c>
      <c r="BF17" s="228">
        <v>0</v>
      </c>
      <c r="BG17" s="228">
        <v>0</v>
      </c>
      <c r="BH17" s="228">
        <v>0</v>
      </c>
      <c r="BI17" s="228">
        <v>0</v>
      </c>
      <c r="BJ17" s="228">
        <v>0</v>
      </c>
      <c r="BK17" s="228">
        <v>0</v>
      </c>
      <c r="BL17" s="228">
        <v>0</v>
      </c>
    </row>
    <row r="18" spans="1:64" ht="17.25" thickBot="1" x14ac:dyDescent="0.35">
      <c r="A18" s="221">
        <v>2</v>
      </c>
      <c r="B18" s="222" t="s">
        <v>204</v>
      </c>
      <c r="C18" s="223">
        <v>20781</v>
      </c>
      <c r="D18" s="224">
        <v>0</v>
      </c>
      <c r="E18" s="225">
        <v>1.67E-2</v>
      </c>
      <c r="F18" s="225">
        <v>1.66E-2</v>
      </c>
      <c r="G18" s="225">
        <v>1.66E-2</v>
      </c>
      <c r="H18" s="225">
        <v>1.67E-2</v>
      </c>
      <c r="I18" s="225">
        <v>1.67E-2</v>
      </c>
      <c r="J18" s="225">
        <v>1.67E-2</v>
      </c>
      <c r="K18" s="225">
        <v>1.67E-2</v>
      </c>
      <c r="L18" s="225">
        <v>1.67E-2</v>
      </c>
      <c r="M18" s="225">
        <v>1.67E-2</v>
      </c>
      <c r="N18" s="225">
        <v>1.67E-2</v>
      </c>
      <c r="O18" s="225">
        <v>1.67E-2</v>
      </c>
      <c r="P18" s="225">
        <v>1.67E-2</v>
      </c>
      <c r="Q18" s="225">
        <v>1.67E-2</v>
      </c>
      <c r="R18" s="225">
        <v>1.67E-2</v>
      </c>
      <c r="S18" s="225">
        <v>1.67E-2</v>
      </c>
      <c r="T18" s="225">
        <v>1.67E-2</v>
      </c>
      <c r="U18" s="225">
        <v>1.67E-2</v>
      </c>
      <c r="V18" s="225">
        <v>1.67E-2</v>
      </c>
      <c r="W18" s="225">
        <v>1.67E-2</v>
      </c>
      <c r="X18" s="225">
        <v>1.67E-2</v>
      </c>
      <c r="Y18" s="225">
        <v>1.67E-2</v>
      </c>
      <c r="Z18" s="225">
        <v>1.67E-2</v>
      </c>
      <c r="AA18" s="225">
        <v>1.67E-2</v>
      </c>
      <c r="AB18" s="225">
        <v>1.67E-2</v>
      </c>
      <c r="AC18" s="225">
        <v>1.67E-2</v>
      </c>
      <c r="AD18" s="225">
        <v>1.67E-2</v>
      </c>
      <c r="AE18" s="225">
        <v>1.67E-2</v>
      </c>
      <c r="AF18" s="225">
        <v>1.67E-2</v>
      </c>
      <c r="AG18" s="225">
        <v>1.67E-2</v>
      </c>
      <c r="AH18" s="225">
        <v>1.67E-2</v>
      </c>
      <c r="AI18" s="225">
        <v>1.67E-2</v>
      </c>
      <c r="AJ18" s="225">
        <v>1.67E-2</v>
      </c>
      <c r="AK18" s="225">
        <v>1.67E-2</v>
      </c>
      <c r="AL18" s="225">
        <v>1.67E-2</v>
      </c>
      <c r="AM18" s="225">
        <v>1.67E-2</v>
      </c>
      <c r="AN18" s="225">
        <v>1.67E-2</v>
      </c>
      <c r="AO18" s="225">
        <v>1.67E-2</v>
      </c>
      <c r="AP18" s="225">
        <v>1.67E-2</v>
      </c>
      <c r="AQ18" s="225">
        <v>1.67E-2</v>
      </c>
      <c r="AR18" s="225">
        <v>1.67E-2</v>
      </c>
      <c r="AS18" s="225">
        <v>1.67E-2</v>
      </c>
      <c r="AT18" s="225">
        <v>1.67E-2</v>
      </c>
      <c r="AU18" s="225">
        <v>1.67E-2</v>
      </c>
      <c r="AV18" s="225">
        <v>1.67E-2</v>
      </c>
      <c r="AW18" s="225">
        <v>1.67E-2</v>
      </c>
      <c r="AX18" s="225">
        <v>1.67E-2</v>
      </c>
      <c r="AY18" s="225">
        <v>1.67E-2</v>
      </c>
      <c r="AZ18" s="225">
        <v>1.67E-2</v>
      </c>
      <c r="BA18" s="225">
        <v>1.67E-2</v>
      </c>
      <c r="BB18" s="225">
        <v>1.67E-2</v>
      </c>
      <c r="BC18" s="225">
        <v>1.67E-2</v>
      </c>
      <c r="BD18" s="225">
        <v>1.67E-2</v>
      </c>
      <c r="BE18" s="225">
        <v>1.67E-2</v>
      </c>
      <c r="BF18" s="225">
        <v>1.67E-2</v>
      </c>
      <c r="BG18" s="225">
        <v>1.67E-2</v>
      </c>
      <c r="BH18" s="225">
        <v>1.67E-2</v>
      </c>
      <c r="BI18" s="225">
        <v>1.67E-2</v>
      </c>
      <c r="BJ18" s="225">
        <v>1.67E-2</v>
      </c>
      <c r="BK18" s="225">
        <v>1.67E-2</v>
      </c>
      <c r="BL18" s="225">
        <v>1.49E-2</v>
      </c>
    </row>
    <row r="19" spans="1:64" ht="17.25" thickBot="1" x14ac:dyDescent="0.35">
      <c r="A19" s="226"/>
      <c r="B19" s="227"/>
      <c r="C19" s="223"/>
      <c r="D19" s="228">
        <v>0</v>
      </c>
      <c r="E19" s="228">
        <v>347.04269999999997</v>
      </c>
      <c r="F19" s="228">
        <v>344.96460000000002</v>
      </c>
      <c r="G19" s="228">
        <v>344.96460000000002</v>
      </c>
      <c r="H19" s="228">
        <v>347.04269999999997</v>
      </c>
      <c r="I19" s="228">
        <v>347.04269999999997</v>
      </c>
      <c r="J19" s="228">
        <v>347.04269999999997</v>
      </c>
      <c r="K19" s="228">
        <v>347.04269999999997</v>
      </c>
      <c r="L19" s="228">
        <v>347.04269999999997</v>
      </c>
      <c r="M19" s="228">
        <v>347.04269999999997</v>
      </c>
      <c r="N19" s="228">
        <v>347.04269999999997</v>
      </c>
      <c r="O19" s="228">
        <v>347.04269999999997</v>
      </c>
      <c r="P19" s="228">
        <v>347.04269999999997</v>
      </c>
      <c r="Q19" s="228">
        <v>347.04269999999997</v>
      </c>
      <c r="R19" s="228">
        <v>347.04269999999997</v>
      </c>
      <c r="S19" s="228">
        <v>347.04269999999997</v>
      </c>
      <c r="T19" s="228">
        <v>347.04269999999997</v>
      </c>
      <c r="U19" s="228">
        <v>347.04269999999997</v>
      </c>
      <c r="V19" s="228">
        <v>347.04269999999997</v>
      </c>
      <c r="W19" s="228">
        <v>347.04269999999997</v>
      </c>
      <c r="X19" s="228">
        <v>347.04269999999997</v>
      </c>
      <c r="Y19" s="228">
        <v>347.04269999999997</v>
      </c>
      <c r="Z19" s="228">
        <v>347.04269999999997</v>
      </c>
      <c r="AA19" s="228">
        <v>347.04269999999997</v>
      </c>
      <c r="AB19" s="228">
        <v>347.04269999999997</v>
      </c>
      <c r="AC19" s="228">
        <v>347.04269999999997</v>
      </c>
      <c r="AD19" s="228">
        <v>347.04269999999997</v>
      </c>
      <c r="AE19" s="228">
        <v>347.04269999999997</v>
      </c>
      <c r="AF19" s="228">
        <v>347.04269999999997</v>
      </c>
      <c r="AG19" s="228">
        <v>347.04269999999997</v>
      </c>
      <c r="AH19" s="228">
        <v>347.04269999999997</v>
      </c>
      <c r="AI19" s="228">
        <v>347.04269999999997</v>
      </c>
      <c r="AJ19" s="228">
        <v>347.04269999999997</v>
      </c>
      <c r="AK19" s="228">
        <v>347.04269999999997</v>
      </c>
      <c r="AL19" s="228">
        <v>347.04269999999997</v>
      </c>
      <c r="AM19" s="228">
        <v>347.04269999999997</v>
      </c>
      <c r="AN19" s="228">
        <v>347.04269999999997</v>
      </c>
      <c r="AO19" s="228">
        <v>347.04269999999997</v>
      </c>
      <c r="AP19" s="228">
        <v>347.04269999999997</v>
      </c>
      <c r="AQ19" s="228">
        <v>347.04269999999997</v>
      </c>
      <c r="AR19" s="228">
        <v>347.04269999999997</v>
      </c>
      <c r="AS19" s="228">
        <v>347.04269999999997</v>
      </c>
      <c r="AT19" s="228">
        <v>347.04269999999997</v>
      </c>
      <c r="AU19" s="228">
        <v>347.04269999999997</v>
      </c>
      <c r="AV19" s="228">
        <v>347.04269999999997</v>
      </c>
      <c r="AW19" s="228">
        <v>347.04269999999997</v>
      </c>
      <c r="AX19" s="228">
        <v>347.04269999999997</v>
      </c>
      <c r="AY19" s="228">
        <v>347.04269999999997</v>
      </c>
      <c r="AZ19" s="228">
        <v>347.04269999999997</v>
      </c>
      <c r="BA19" s="228">
        <v>347.04269999999997</v>
      </c>
      <c r="BB19" s="228">
        <v>347.04269999999997</v>
      </c>
      <c r="BC19" s="228">
        <v>347.04269999999997</v>
      </c>
      <c r="BD19" s="228">
        <v>347.04269999999997</v>
      </c>
      <c r="BE19" s="228">
        <v>347.04269999999997</v>
      </c>
      <c r="BF19" s="228">
        <v>347.04269999999997</v>
      </c>
      <c r="BG19" s="228">
        <v>347.04269999999997</v>
      </c>
      <c r="BH19" s="228">
        <v>347.04269999999997</v>
      </c>
      <c r="BI19" s="228">
        <v>347.04269999999997</v>
      </c>
      <c r="BJ19" s="228">
        <v>347.04269999999997</v>
      </c>
      <c r="BK19" s="228">
        <v>347.04269999999997</v>
      </c>
      <c r="BL19" s="228">
        <v>309.63690000000003</v>
      </c>
    </row>
    <row r="20" spans="1:64" ht="17.25" thickBot="1" x14ac:dyDescent="0.35">
      <c r="A20" s="221">
        <v>3</v>
      </c>
      <c r="B20" s="222" t="s">
        <v>220</v>
      </c>
      <c r="C20" s="223">
        <v>13866.874187390003</v>
      </c>
      <c r="D20" s="224">
        <v>0</v>
      </c>
      <c r="E20" s="225">
        <v>0.5</v>
      </c>
      <c r="F20" s="225">
        <v>0.5</v>
      </c>
      <c r="G20" s="225">
        <v>0</v>
      </c>
      <c r="H20" s="225">
        <v>0</v>
      </c>
      <c r="I20" s="225">
        <v>0</v>
      </c>
      <c r="J20" s="225">
        <v>0</v>
      </c>
      <c r="K20" s="225">
        <v>0</v>
      </c>
      <c r="L20" s="225">
        <v>0</v>
      </c>
      <c r="M20" s="225">
        <v>0</v>
      </c>
      <c r="N20" s="225">
        <v>0</v>
      </c>
      <c r="O20" s="225">
        <v>0</v>
      </c>
      <c r="P20" s="225">
        <v>0</v>
      </c>
      <c r="Q20" s="225">
        <v>0</v>
      </c>
      <c r="R20" s="225">
        <v>0</v>
      </c>
      <c r="S20" s="225">
        <v>0</v>
      </c>
      <c r="T20" s="225">
        <v>0</v>
      </c>
      <c r="U20" s="225">
        <v>0</v>
      </c>
      <c r="V20" s="225">
        <v>0</v>
      </c>
      <c r="W20" s="225">
        <v>0</v>
      </c>
      <c r="X20" s="225">
        <v>0</v>
      </c>
      <c r="Y20" s="225">
        <v>0</v>
      </c>
      <c r="Z20" s="225">
        <v>0</v>
      </c>
      <c r="AA20" s="225">
        <v>0</v>
      </c>
      <c r="AB20" s="225">
        <v>0</v>
      </c>
      <c r="AC20" s="225">
        <v>0</v>
      </c>
      <c r="AD20" s="225">
        <v>0</v>
      </c>
      <c r="AE20" s="225">
        <v>0</v>
      </c>
      <c r="AF20" s="225">
        <v>0</v>
      </c>
      <c r="AG20" s="225">
        <v>0</v>
      </c>
      <c r="AH20" s="225">
        <v>0</v>
      </c>
      <c r="AI20" s="225">
        <v>0</v>
      </c>
      <c r="AJ20" s="225">
        <v>0</v>
      </c>
      <c r="AK20" s="225">
        <v>0</v>
      </c>
      <c r="AL20" s="225">
        <v>0</v>
      </c>
      <c r="AM20" s="225">
        <v>0</v>
      </c>
      <c r="AN20" s="225">
        <v>0</v>
      </c>
      <c r="AO20" s="225">
        <v>0</v>
      </c>
      <c r="AP20" s="225">
        <v>0</v>
      </c>
      <c r="AQ20" s="225">
        <v>0</v>
      </c>
      <c r="AR20" s="225">
        <v>0</v>
      </c>
      <c r="AS20" s="225">
        <v>0</v>
      </c>
      <c r="AT20" s="225">
        <v>0</v>
      </c>
      <c r="AU20" s="225">
        <v>0</v>
      </c>
      <c r="AV20" s="225">
        <v>0</v>
      </c>
      <c r="AW20" s="225">
        <v>0</v>
      </c>
      <c r="AX20" s="225">
        <v>0</v>
      </c>
      <c r="AY20" s="225">
        <v>0</v>
      </c>
      <c r="AZ20" s="225">
        <v>0</v>
      </c>
      <c r="BA20" s="225">
        <v>0</v>
      </c>
      <c r="BB20" s="225">
        <v>0</v>
      </c>
      <c r="BC20" s="225">
        <v>0</v>
      </c>
      <c r="BD20" s="225">
        <v>0</v>
      </c>
      <c r="BE20" s="225">
        <v>0</v>
      </c>
      <c r="BF20" s="225">
        <v>0</v>
      </c>
      <c r="BG20" s="225">
        <v>0</v>
      </c>
      <c r="BH20" s="225">
        <v>0</v>
      </c>
      <c r="BI20" s="225">
        <v>0</v>
      </c>
      <c r="BJ20" s="225">
        <v>0</v>
      </c>
      <c r="BK20" s="225">
        <v>0</v>
      </c>
      <c r="BL20" s="225">
        <v>0</v>
      </c>
    </row>
    <row r="21" spans="1:64" ht="17.25" thickBot="1" x14ac:dyDescent="0.35">
      <c r="A21" s="226"/>
      <c r="B21" s="227"/>
      <c r="C21" s="223"/>
      <c r="D21" s="228">
        <v>0</v>
      </c>
      <c r="E21" s="228">
        <v>6933.4370936950017</v>
      </c>
      <c r="F21" s="228">
        <v>6933.4370936950017</v>
      </c>
      <c r="G21" s="228">
        <v>0</v>
      </c>
      <c r="H21" s="228">
        <v>0</v>
      </c>
      <c r="I21" s="228">
        <v>0</v>
      </c>
      <c r="J21" s="228">
        <v>0</v>
      </c>
      <c r="K21" s="228">
        <v>0</v>
      </c>
      <c r="L21" s="228">
        <v>0</v>
      </c>
      <c r="M21" s="228">
        <v>0</v>
      </c>
      <c r="N21" s="228">
        <v>0</v>
      </c>
      <c r="O21" s="228">
        <v>0</v>
      </c>
      <c r="P21" s="228">
        <v>0</v>
      </c>
      <c r="Q21" s="228">
        <v>0</v>
      </c>
      <c r="R21" s="228">
        <v>0</v>
      </c>
      <c r="S21" s="228">
        <v>0</v>
      </c>
      <c r="T21" s="228">
        <v>0</v>
      </c>
      <c r="U21" s="228">
        <v>0</v>
      </c>
      <c r="V21" s="228">
        <v>0</v>
      </c>
      <c r="W21" s="228">
        <v>0</v>
      </c>
      <c r="X21" s="228">
        <v>0</v>
      </c>
      <c r="Y21" s="228">
        <v>0</v>
      </c>
      <c r="Z21" s="228">
        <v>0</v>
      </c>
      <c r="AA21" s="228">
        <v>0</v>
      </c>
      <c r="AB21" s="228">
        <v>0</v>
      </c>
      <c r="AC21" s="228">
        <v>0</v>
      </c>
      <c r="AD21" s="228">
        <v>0</v>
      </c>
      <c r="AE21" s="228">
        <v>0</v>
      </c>
      <c r="AF21" s="228">
        <v>0</v>
      </c>
      <c r="AG21" s="228">
        <v>0</v>
      </c>
      <c r="AH21" s="228">
        <v>0</v>
      </c>
      <c r="AI21" s="228">
        <v>0</v>
      </c>
      <c r="AJ21" s="228">
        <v>0</v>
      </c>
      <c r="AK21" s="228">
        <v>0</v>
      </c>
      <c r="AL21" s="228">
        <v>0</v>
      </c>
      <c r="AM21" s="228">
        <v>0</v>
      </c>
      <c r="AN21" s="228">
        <v>0</v>
      </c>
      <c r="AO21" s="228">
        <v>0</v>
      </c>
      <c r="AP21" s="228">
        <v>0</v>
      </c>
      <c r="AQ21" s="228">
        <v>0</v>
      </c>
      <c r="AR21" s="228">
        <v>0</v>
      </c>
      <c r="AS21" s="228">
        <v>0</v>
      </c>
      <c r="AT21" s="228">
        <v>0</v>
      </c>
      <c r="AU21" s="228">
        <v>0</v>
      </c>
      <c r="AV21" s="228">
        <v>0</v>
      </c>
      <c r="AW21" s="228">
        <v>0</v>
      </c>
      <c r="AX21" s="228">
        <v>0</v>
      </c>
      <c r="AY21" s="228">
        <v>0</v>
      </c>
      <c r="AZ21" s="228">
        <v>0</v>
      </c>
      <c r="BA21" s="228">
        <v>0</v>
      </c>
      <c r="BB21" s="228">
        <v>0</v>
      </c>
      <c r="BC21" s="228">
        <v>0</v>
      </c>
      <c r="BD21" s="228">
        <v>0</v>
      </c>
      <c r="BE21" s="228">
        <v>0</v>
      </c>
      <c r="BF21" s="228">
        <v>0</v>
      </c>
      <c r="BG21" s="228">
        <v>0</v>
      </c>
      <c r="BH21" s="228">
        <v>0</v>
      </c>
      <c r="BI21" s="228">
        <v>0</v>
      </c>
      <c r="BJ21" s="228">
        <v>0</v>
      </c>
      <c r="BK21" s="228">
        <v>0</v>
      </c>
      <c r="BL21" s="228">
        <v>0</v>
      </c>
    </row>
    <row r="22" spans="1:64" ht="17.25" thickBot="1" x14ac:dyDescent="0.35">
      <c r="A22" s="221">
        <v>4</v>
      </c>
      <c r="B22" s="222" t="s">
        <v>236</v>
      </c>
      <c r="C22" s="223">
        <v>137481.18788125704</v>
      </c>
      <c r="D22" s="224">
        <v>0</v>
      </c>
      <c r="E22" s="225">
        <v>0.1</v>
      </c>
      <c r="F22" s="225">
        <v>0.3</v>
      </c>
      <c r="G22" s="225">
        <v>0.3</v>
      </c>
      <c r="H22" s="225">
        <v>0.3</v>
      </c>
      <c r="I22" s="225">
        <v>0</v>
      </c>
      <c r="J22" s="225">
        <v>0</v>
      </c>
      <c r="K22" s="225">
        <v>0</v>
      </c>
      <c r="L22" s="225">
        <v>0</v>
      </c>
      <c r="M22" s="225">
        <v>0</v>
      </c>
      <c r="N22" s="225">
        <v>0</v>
      </c>
      <c r="O22" s="225">
        <v>0</v>
      </c>
      <c r="P22" s="225">
        <v>0</v>
      </c>
      <c r="Q22" s="225">
        <v>0</v>
      </c>
      <c r="R22" s="225">
        <v>0</v>
      </c>
      <c r="S22" s="225">
        <v>0</v>
      </c>
      <c r="T22" s="225">
        <v>0</v>
      </c>
      <c r="U22" s="225">
        <v>0</v>
      </c>
      <c r="V22" s="225">
        <v>0</v>
      </c>
      <c r="W22" s="225">
        <v>0</v>
      </c>
      <c r="X22" s="225">
        <v>0</v>
      </c>
      <c r="Y22" s="225">
        <v>0</v>
      </c>
      <c r="Z22" s="225">
        <v>0</v>
      </c>
      <c r="AA22" s="225">
        <v>0</v>
      </c>
      <c r="AB22" s="225">
        <v>0</v>
      </c>
      <c r="AC22" s="225">
        <v>0</v>
      </c>
      <c r="AD22" s="225">
        <v>0</v>
      </c>
      <c r="AE22" s="225">
        <v>0</v>
      </c>
      <c r="AF22" s="225">
        <v>0</v>
      </c>
      <c r="AG22" s="225">
        <v>0</v>
      </c>
      <c r="AH22" s="225">
        <v>0</v>
      </c>
      <c r="AI22" s="225">
        <v>0</v>
      </c>
      <c r="AJ22" s="225">
        <v>0</v>
      </c>
      <c r="AK22" s="225">
        <v>0</v>
      </c>
      <c r="AL22" s="225">
        <v>0</v>
      </c>
      <c r="AM22" s="225">
        <v>0</v>
      </c>
      <c r="AN22" s="225">
        <v>0</v>
      </c>
      <c r="AO22" s="225">
        <v>0</v>
      </c>
      <c r="AP22" s="225">
        <v>0</v>
      </c>
      <c r="AQ22" s="225">
        <v>0</v>
      </c>
      <c r="AR22" s="225">
        <v>0</v>
      </c>
      <c r="AS22" s="225">
        <v>0</v>
      </c>
      <c r="AT22" s="225">
        <v>0</v>
      </c>
      <c r="AU22" s="225">
        <v>0</v>
      </c>
      <c r="AV22" s="225">
        <v>0</v>
      </c>
      <c r="AW22" s="225">
        <v>0</v>
      </c>
      <c r="AX22" s="225">
        <v>0</v>
      </c>
      <c r="AY22" s="225">
        <v>0</v>
      </c>
      <c r="AZ22" s="225">
        <v>0</v>
      </c>
      <c r="BA22" s="225">
        <v>0</v>
      </c>
      <c r="BB22" s="225">
        <v>0</v>
      </c>
      <c r="BC22" s="225">
        <v>0</v>
      </c>
      <c r="BD22" s="225">
        <v>0</v>
      </c>
      <c r="BE22" s="225">
        <v>0</v>
      </c>
      <c r="BF22" s="225">
        <v>0</v>
      </c>
      <c r="BG22" s="225">
        <v>0</v>
      </c>
      <c r="BH22" s="225">
        <v>0</v>
      </c>
      <c r="BI22" s="225">
        <v>0</v>
      </c>
      <c r="BJ22" s="225">
        <v>0</v>
      </c>
      <c r="BK22" s="225">
        <v>0</v>
      </c>
      <c r="BL22" s="225">
        <v>0</v>
      </c>
    </row>
    <row r="23" spans="1:64" ht="17.25" thickBot="1" x14ac:dyDescent="0.35">
      <c r="A23" s="226"/>
      <c r="B23" s="227"/>
      <c r="C23" s="223"/>
      <c r="D23" s="228">
        <v>0</v>
      </c>
      <c r="E23" s="228">
        <v>13748.118788125705</v>
      </c>
      <c r="F23" s="228">
        <v>41244.356364377112</v>
      </c>
      <c r="G23" s="228">
        <v>41244.356364377112</v>
      </c>
      <c r="H23" s="228">
        <v>41244.356364377112</v>
      </c>
      <c r="I23" s="228">
        <v>0</v>
      </c>
      <c r="J23" s="228">
        <v>0</v>
      </c>
      <c r="K23" s="228">
        <v>0</v>
      </c>
      <c r="L23" s="228">
        <v>0</v>
      </c>
      <c r="M23" s="228">
        <v>0</v>
      </c>
      <c r="N23" s="228">
        <v>0</v>
      </c>
      <c r="O23" s="228">
        <v>0</v>
      </c>
      <c r="P23" s="228">
        <v>0</v>
      </c>
      <c r="Q23" s="228">
        <v>0</v>
      </c>
      <c r="R23" s="228">
        <v>0</v>
      </c>
      <c r="S23" s="228">
        <v>0</v>
      </c>
      <c r="T23" s="228">
        <v>0</v>
      </c>
      <c r="U23" s="228">
        <v>0</v>
      </c>
      <c r="V23" s="228">
        <v>0</v>
      </c>
      <c r="W23" s="228">
        <v>0</v>
      </c>
      <c r="X23" s="228">
        <v>0</v>
      </c>
      <c r="Y23" s="228">
        <v>0</v>
      </c>
      <c r="Z23" s="228">
        <v>0</v>
      </c>
      <c r="AA23" s="228">
        <v>0</v>
      </c>
      <c r="AB23" s="228">
        <v>0</v>
      </c>
      <c r="AC23" s="228">
        <v>0</v>
      </c>
      <c r="AD23" s="228">
        <v>0</v>
      </c>
      <c r="AE23" s="228">
        <v>0</v>
      </c>
      <c r="AF23" s="228">
        <v>0</v>
      </c>
      <c r="AG23" s="228">
        <v>0</v>
      </c>
      <c r="AH23" s="228">
        <v>0</v>
      </c>
      <c r="AI23" s="228">
        <v>0</v>
      </c>
      <c r="AJ23" s="228">
        <v>0</v>
      </c>
      <c r="AK23" s="228">
        <v>0</v>
      </c>
      <c r="AL23" s="228">
        <v>0</v>
      </c>
      <c r="AM23" s="228">
        <v>0</v>
      </c>
      <c r="AN23" s="228">
        <v>0</v>
      </c>
      <c r="AO23" s="228">
        <v>0</v>
      </c>
      <c r="AP23" s="228">
        <v>0</v>
      </c>
      <c r="AQ23" s="228">
        <v>0</v>
      </c>
      <c r="AR23" s="228">
        <v>0</v>
      </c>
      <c r="AS23" s="228">
        <v>0</v>
      </c>
      <c r="AT23" s="228">
        <v>0</v>
      </c>
      <c r="AU23" s="228">
        <v>0</v>
      </c>
      <c r="AV23" s="228">
        <v>0</v>
      </c>
      <c r="AW23" s="228">
        <v>0</v>
      </c>
      <c r="AX23" s="228">
        <v>0</v>
      </c>
      <c r="AY23" s="228">
        <v>0</v>
      </c>
      <c r="AZ23" s="228">
        <v>0</v>
      </c>
      <c r="BA23" s="228">
        <v>0</v>
      </c>
      <c r="BB23" s="228">
        <v>0</v>
      </c>
      <c r="BC23" s="228">
        <v>0</v>
      </c>
      <c r="BD23" s="228">
        <v>0</v>
      </c>
      <c r="BE23" s="228">
        <v>0</v>
      </c>
      <c r="BF23" s="228">
        <v>0</v>
      </c>
      <c r="BG23" s="228">
        <v>0</v>
      </c>
      <c r="BH23" s="228">
        <v>0</v>
      </c>
      <c r="BI23" s="228">
        <v>0</v>
      </c>
      <c r="BJ23" s="228">
        <v>0</v>
      </c>
      <c r="BK23" s="228">
        <v>0</v>
      </c>
      <c r="BL23" s="228">
        <v>0</v>
      </c>
    </row>
    <row r="24" spans="1:64" ht="17.25" thickBot="1" x14ac:dyDescent="0.35">
      <c r="A24" s="221">
        <v>5</v>
      </c>
      <c r="B24" s="222" t="s">
        <v>353</v>
      </c>
      <c r="C24" s="223">
        <v>440177.01494774001</v>
      </c>
      <c r="D24" s="224">
        <v>0</v>
      </c>
      <c r="E24" s="225">
        <v>0</v>
      </c>
      <c r="F24" s="225">
        <v>0</v>
      </c>
      <c r="G24" s="225">
        <v>0</v>
      </c>
      <c r="H24" s="225">
        <v>0</v>
      </c>
      <c r="I24" s="225">
        <v>0.05</v>
      </c>
      <c r="J24" s="225">
        <v>0.05</v>
      </c>
      <c r="K24" s="225">
        <v>0.05</v>
      </c>
      <c r="L24" s="225">
        <v>0.05</v>
      </c>
      <c r="M24" s="225">
        <v>0.05</v>
      </c>
      <c r="N24" s="225">
        <v>0.05</v>
      </c>
      <c r="O24" s="225">
        <v>0.05</v>
      </c>
      <c r="P24" s="225">
        <v>0.05</v>
      </c>
      <c r="Q24" s="225">
        <v>0.05</v>
      </c>
      <c r="R24" s="225">
        <v>0.05</v>
      </c>
      <c r="S24" s="225">
        <v>0.05</v>
      </c>
      <c r="T24" s="225">
        <v>0.05</v>
      </c>
      <c r="U24" s="225">
        <v>0.05</v>
      </c>
      <c r="V24" s="225">
        <v>0.05</v>
      </c>
      <c r="W24" s="225">
        <v>0.05</v>
      </c>
      <c r="X24" s="225">
        <v>0.05</v>
      </c>
      <c r="Y24" s="225">
        <v>0.05</v>
      </c>
      <c r="Z24" s="225">
        <v>0.05</v>
      </c>
      <c r="AA24" s="225">
        <v>0.05</v>
      </c>
      <c r="AB24" s="225">
        <v>0.05</v>
      </c>
      <c r="AC24" s="225">
        <v>0</v>
      </c>
      <c r="AD24" s="225">
        <v>0</v>
      </c>
      <c r="AE24" s="225">
        <v>0</v>
      </c>
      <c r="AF24" s="225">
        <v>0</v>
      </c>
      <c r="AG24" s="225">
        <v>0</v>
      </c>
      <c r="AH24" s="225">
        <v>0</v>
      </c>
      <c r="AI24" s="225">
        <v>0</v>
      </c>
      <c r="AJ24" s="225">
        <v>0</v>
      </c>
      <c r="AK24" s="225">
        <v>0</v>
      </c>
      <c r="AL24" s="225">
        <v>0</v>
      </c>
      <c r="AM24" s="225">
        <v>0</v>
      </c>
      <c r="AN24" s="225">
        <v>0</v>
      </c>
      <c r="AO24" s="225">
        <v>0</v>
      </c>
      <c r="AP24" s="225">
        <v>0</v>
      </c>
      <c r="AQ24" s="225">
        <v>0</v>
      </c>
      <c r="AR24" s="225">
        <v>0</v>
      </c>
      <c r="AS24" s="225">
        <v>0</v>
      </c>
      <c r="AT24" s="225">
        <v>0</v>
      </c>
      <c r="AU24" s="225">
        <v>0</v>
      </c>
      <c r="AV24" s="225">
        <v>0</v>
      </c>
      <c r="AW24" s="225">
        <v>0</v>
      </c>
      <c r="AX24" s="225">
        <v>0</v>
      </c>
      <c r="AY24" s="225">
        <v>0</v>
      </c>
      <c r="AZ24" s="225">
        <v>0</v>
      </c>
      <c r="BA24" s="225">
        <v>0</v>
      </c>
      <c r="BB24" s="225">
        <v>0</v>
      </c>
      <c r="BC24" s="225">
        <v>0</v>
      </c>
      <c r="BD24" s="225">
        <v>0</v>
      </c>
      <c r="BE24" s="225">
        <v>0</v>
      </c>
      <c r="BF24" s="225">
        <v>0</v>
      </c>
      <c r="BG24" s="225">
        <v>0</v>
      </c>
      <c r="BH24" s="225">
        <v>0</v>
      </c>
      <c r="BI24" s="225">
        <v>0</v>
      </c>
      <c r="BJ24" s="225">
        <v>0</v>
      </c>
      <c r="BK24" s="225">
        <v>0</v>
      </c>
      <c r="BL24" s="225">
        <v>0</v>
      </c>
    </row>
    <row r="25" spans="1:64" ht="17.25" thickBot="1" x14ac:dyDescent="0.35">
      <c r="A25" s="226"/>
      <c r="B25" s="227"/>
      <c r="C25" s="223"/>
      <c r="D25" s="228">
        <v>0</v>
      </c>
      <c r="E25" s="228">
        <v>0</v>
      </c>
      <c r="F25" s="228">
        <v>0</v>
      </c>
      <c r="G25" s="228">
        <v>0</v>
      </c>
      <c r="H25" s="228">
        <v>0</v>
      </c>
      <c r="I25" s="228">
        <v>22008.850747387001</v>
      </c>
      <c r="J25" s="228">
        <v>22008.850747387001</v>
      </c>
      <c r="K25" s="228">
        <v>22008.850747387001</v>
      </c>
      <c r="L25" s="228">
        <v>22008.850747387001</v>
      </c>
      <c r="M25" s="228">
        <v>22008.850747387001</v>
      </c>
      <c r="N25" s="228">
        <v>22008.850747387001</v>
      </c>
      <c r="O25" s="228">
        <v>22008.850747387001</v>
      </c>
      <c r="P25" s="228">
        <v>22008.850747387001</v>
      </c>
      <c r="Q25" s="228">
        <v>22008.850747387001</v>
      </c>
      <c r="R25" s="228">
        <v>22008.850747387001</v>
      </c>
      <c r="S25" s="228">
        <v>22008.850747387001</v>
      </c>
      <c r="T25" s="228">
        <v>22008.850747387001</v>
      </c>
      <c r="U25" s="228">
        <v>22008.850747387001</v>
      </c>
      <c r="V25" s="228">
        <v>22008.850747387001</v>
      </c>
      <c r="W25" s="228">
        <v>22008.850747387001</v>
      </c>
      <c r="X25" s="228">
        <v>22008.850747387001</v>
      </c>
      <c r="Y25" s="228">
        <v>22008.850747387001</v>
      </c>
      <c r="Z25" s="228">
        <v>22008.850747387001</v>
      </c>
      <c r="AA25" s="228">
        <v>22008.850747387001</v>
      </c>
      <c r="AB25" s="228">
        <v>22008.850747387001</v>
      </c>
      <c r="AC25" s="228">
        <v>0</v>
      </c>
      <c r="AD25" s="228">
        <v>0</v>
      </c>
      <c r="AE25" s="228">
        <v>0</v>
      </c>
      <c r="AF25" s="228">
        <v>0</v>
      </c>
      <c r="AG25" s="228">
        <v>0</v>
      </c>
      <c r="AH25" s="228">
        <v>0</v>
      </c>
      <c r="AI25" s="228">
        <v>0</v>
      </c>
      <c r="AJ25" s="228">
        <v>0</v>
      </c>
      <c r="AK25" s="228">
        <v>0</v>
      </c>
      <c r="AL25" s="228">
        <v>0</v>
      </c>
      <c r="AM25" s="228">
        <v>0</v>
      </c>
      <c r="AN25" s="228">
        <v>0</v>
      </c>
      <c r="AO25" s="228">
        <v>0</v>
      </c>
      <c r="AP25" s="228">
        <v>0</v>
      </c>
      <c r="AQ25" s="228">
        <v>0</v>
      </c>
      <c r="AR25" s="228">
        <v>0</v>
      </c>
      <c r="AS25" s="228">
        <v>0</v>
      </c>
      <c r="AT25" s="228">
        <v>0</v>
      </c>
      <c r="AU25" s="228">
        <v>0</v>
      </c>
      <c r="AV25" s="228">
        <v>0</v>
      </c>
      <c r="AW25" s="228">
        <v>0</v>
      </c>
      <c r="AX25" s="228">
        <v>0</v>
      </c>
      <c r="AY25" s="228">
        <v>0</v>
      </c>
      <c r="AZ25" s="228">
        <v>0</v>
      </c>
      <c r="BA25" s="228">
        <v>0</v>
      </c>
      <c r="BB25" s="228">
        <v>0</v>
      </c>
      <c r="BC25" s="228">
        <v>0</v>
      </c>
      <c r="BD25" s="228">
        <v>0</v>
      </c>
      <c r="BE25" s="228">
        <v>0</v>
      </c>
      <c r="BF25" s="228">
        <v>0</v>
      </c>
      <c r="BG25" s="228">
        <v>0</v>
      </c>
      <c r="BH25" s="228">
        <v>0</v>
      </c>
      <c r="BI25" s="228">
        <v>0</v>
      </c>
      <c r="BJ25" s="228">
        <v>0</v>
      </c>
      <c r="BK25" s="228">
        <v>0</v>
      </c>
      <c r="BL25" s="228">
        <v>0</v>
      </c>
    </row>
    <row r="26" spans="1:64" ht="17.25" thickBot="1" x14ac:dyDescent="0.35">
      <c r="A26" s="221">
        <v>6</v>
      </c>
      <c r="B26" s="222" t="s">
        <v>473</v>
      </c>
      <c r="C26" s="223">
        <v>461515.17173588008</v>
      </c>
      <c r="D26" s="229">
        <v>0</v>
      </c>
      <c r="E26" s="230">
        <v>0</v>
      </c>
      <c r="F26" s="230">
        <v>0</v>
      </c>
      <c r="G26" s="230">
        <v>0</v>
      </c>
      <c r="H26" s="230">
        <v>0</v>
      </c>
      <c r="I26" s="230">
        <v>0.05</v>
      </c>
      <c r="J26" s="230">
        <v>0.05</v>
      </c>
      <c r="K26" s="230">
        <v>0.05</v>
      </c>
      <c r="L26" s="230">
        <v>0.05</v>
      </c>
      <c r="M26" s="230">
        <v>0.05</v>
      </c>
      <c r="N26" s="230">
        <v>0.05</v>
      </c>
      <c r="O26" s="230">
        <v>0.05</v>
      </c>
      <c r="P26" s="230">
        <v>0.05</v>
      </c>
      <c r="Q26" s="230">
        <v>0.05</v>
      </c>
      <c r="R26" s="230">
        <v>0.05</v>
      </c>
      <c r="S26" s="230">
        <v>0.05</v>
      </c>
      <c r="T26" s="230">
        <v>0.05</v>
      </c>
      <c r="U26" s="230">
        <v>0.05</v>
      </c>
      <c r="V26" s="230">
        <v>0.05</v>
      </c>
      <c r="W26" s="230">
        <v>0.05</v>
      </c>
      <c r="X26" s="230">
        <v>0.05</v>
      </c>
      <c r="Y26" s="230">
        <v>0.05</v>
      </c>
      <c r="Z26" s="230">
        <v>0.05</v>
      </c>
      <c r="AA26" s="230">
        <v>0.05</v>
      </c>
      <c r="AB26" s="230">
        <v>0.05</v>
      </c>
      <c r="AC26" s="230">
        <v>0</v>
      </c>
      <c r="AD26" s="230">
        <v>0</v>
      </c>
      <c r="AE26" s="230">
        <v>0</v>
      </c>
      <c r="AF26" s="230">
        <v>0</v>
      </c>
      <c r="AG26" s="230">
        <v>0</v>
      </c>
      <c r="AH26" s="230">
        <v>0</v>
      </c>
      <c r="AI26" s="230">
        <v>0</v>
      </c>
      <c r="AJ26" s="230">
        <v>0</v>
      </c>
      <c r="AK26" s="230">
        <v>0</v>
      </c>
      <c r="AL26" s="230">
        <v>0</v>
      </c>
      <c r="AM26" s="230">
        <v>0</v>
      </c>
      <c r="AN26" s="230">
        <v>0</v>
      </c>
      <c r="AO26" s="230">
        <v>0</v>
      </c>
      <c r="AP26" s="230">
        <v>0</v>
      </c>
      <c r="AQ26" s="230">
        <v>0</v>
      </c>
      <c r="AR26" s="230">
        <v>0</v>
      </c>
      <c r="AS26" s="230">
        <v>0</v>
      </c>
      <c r="AT26" s="230">
        <v>0</v>
      </c>
      <c r="AU26" s="230">
        <v>0</v>
      </c>
      <c r="AV26" s="230">
        <v>0</v>
      </c>
      <c r="AW26" s="230">
        <v>0</v>
      </c>
      <c r="AX26" s="230">
        <v>0</v>
      </c>
      <c r="AY26" s="230">
        <v>0</v>
      </c>
      <c r="AZ26" s="230">
        <v>0</v>
      </c>
      <c r="BA26" s="230">
        <v>0</v>
      </c>
      <c r="BB26" s="230">
        <v>0</v>
      </c>
      <c r="BC26" s="230">
        <v>0</v>
      </c>
      <c r="BD26" s="230">
        <v>0</v>
      </c>
      <c r="BE26" s="230">
        <v>0</v>
      </c>
      <c r="BF26" s="230">
        <v>0</v>
      </c>
      <c r="BG26" s="230">
        <v>0</v>
      </c>
      <c r="BH26" s="230">
        <v>0</v>
      </c>
      <c r="BI26" s="230">
        <v>0</v>
      </c>
      <c r="BJ26" s="230">
        <v>0</v>
      </c>
      <c r="BK26" s="230">
        <v>0</v>
      </c>
      <c r="BL26" s="230">
        <v>0</v>
      </c>
    </row>
    <row r="27" spans="1:64" ht="17.25" thickBot="1" x14ac:dyDescent="0.35">
      <c r="A27" s="226"/>
      <c r="B27" s="227"/>
      <c r="C27" s="223"/>
      <c r="D27" s="228">
        <v>0</v>
      </c>
      <c r="E27" s="228">
        <v>0</v>
      </c>
      <c r="F27" s="228">
        <v>0</v>
      </c>
      <c r="G27" s="228">
        <v>0</v>
      </c>
      <c r="H27" s="228">
        <v>0</v>
      </c>
      <c r="I27" s="228">
        <v>23075.758586794007</v>
      </c>
      <c r="J27" s="228">
        <v>23075.758586794007</v>
      </c>
      <c r="K27" s="228">
        <v>23075.758586794007</v>
      </c>
      <c r="L27" s="228">
        <v>23075.758586794007</v>
      </c>
      <c r="M27" s="228">
        <v>23075.758586794007</v>
      </c>
      <c r="N27" s="228">
        <v>23075.758586794007</v>
      </c>
      <c r="O27" s="228">
        <v>23075.758586794007</v>
      </c>
      <c r="P27" s="228">
        <v>23075.758586794007</v>
      </c>
      <c r="Q27" s="228">
        <v>23075.758586794007</v>
      </c>
      <c r="R27" s="228">
        <v>23075.758586794007</v>
      </c>
      <c r="S27" s="228">
        <v>23075.758586794007</v>
      </c>
      <c r="T27" s="228">
        <v>23075.758586794007</v>
      </c>
      <c r="U27" s="228">
        <v>23075.758586794007</v>
      </c>
      <c r="V27" s="228">
        <v>23075.758586794007</v>
      </c>
      <c r="W27" s="228">
        <v>23075.758586794007</v>
      </c>
      <c r="X27" s="228">
        <v>23075.758586794007</v>
      </c>
      <c r="Y27" s="228">
        <v>23075.758586794007</v>
      </c>
      <c r="Z27" s="228">
        <v>23075.758586794007</v>
      </c>
      <c r="AA27" s="228">
        <v>23075.758586794007</v>
      </c>
      <c r="AB27" s="228">
        <v>23075.758586794007</v>
      </c>
      <c r="AC27" s="228">
        <v>0</v>
      </c>
      <c r="AD27" s="228">
        <v>0</v>
      </c>
      <c r="AE27" s="228">
        <v>0</v>
      </c>
      <c r="AF27" s="228">
        <v>0</v>
      </c>
      <c r="AG27" s="228">
        <v>0</v>
      </c>
      <c r="AH27" s="228">
        <v>0</v>
      </c>
      <c r="AI27" s="228">
        <v>0</v>
      </c>
      <c r="AJ27" s="228">
        <v>0</v>
      </c>
      <c r="AK27" s="228">
        <v>0</v>
      </c>
      <c r="AL27" s="228">
        <v>0</v>
      </c>
      <c r="AM27" s="228">
        <v>0</v>
      </c>
      <c r="AN27" s="228">
        <v>0</v>
      </c>
      <c r="AO27" s="228">
        <v>0</v>
      </c>
      <c r="AP27" s="228">
        <v>0</v>
      </c>
      <c r="AQ27" s="228">
        <v>0</v>
      </c>
      <c r="AR27" s="228">
        <v>0</v>
      </c>
      <c r="AS27" s="228">
        <v>0</v>
      </c>
      <c r="AT27" s="228">
        <v>0</v>
      </c>
      <c r="AU27" s="228">
        <v>0</v>
      </c>
      <c r="AV27" s="228">
        <v>0</v>
      </c>
      <c r="AW27" s="228">
        <v>0</v>
      </c>
      <c r="AX27" s="228">
        <v>0</v>
      </c>
      <c r="AY27" s="228">
        <v>0</v>
      </c>
      <c r="AZ27" s="228">
        <v>0</v>
      </c>
      <c r="BA27" s="228">
        <v>0</v>
      </c>
      <c r="BB27" s="228">
        <v>0</v>
      </c>
      <c r="BC27" s="228">
        <v>0</v>
      </c>
      <c r="BD27" s="228">
        <v>0</v>
      </c>
      <c r="BE27" s="228">
        <v>0</v>
      </c>
      <c r="BF27" s="228">
        <v>0</v>
      </c>
      <c r="BG27" s="228">
        <v>0</v>
      </c>
      <c r="BH27" s="228">
        <v>0</v>
      </c>
      <c r="BI27" s="228">
        <v>0</v>
      </c>
      <c r="BJ27" s="228">
        <v>0</v>
      </c>
      <c r="BK27" s="228">
        <v>0</v>
      </c>
      <c r="BL27" s="228">
        <v>0</v>
      </c>
    </row>
    <row r="28" spans="1:64" ht="17.25" thickBot="1" x14ac:dyDescent="0.35">
      <c r="A28" s="221">
        <v>7</v>
      </c>
      <c r="B28" s="222" t="s">
        <v>550</v>
      </c>
      <c r="C28" s="223">
        <v>69397.809877000007</v>
      </c>
      <c r="D28" s="229">
        <v>0</v>
      </c>
      <c r="E28" s="230">
        <v>0</v>
      </c>
      <c r="F28" s="230">
        <v>0</v>
      </c>
      <c r="G28" s="230">
        <v>0</v>
      </c>
      <c r="H28" s="230">
        <v>0</v>
      </c>
      <c r="I28" s="230">
        <v>0</v>
      </c>
      <c r="J28" s="230">
        <v>0</v>
      </c>
      <c r="K28" s="230">
        <v>0</v>
      </c>
      <c r="L28" s="230">
        <v>0</v>
      </c>
      <c r="M28" s="230">
        <v>0</v>
      </c>
      <c r="N28" s="230">
        <v>0</v>
      </c>
      <c r="O28" s="230">
        <v>0</v>
      </c>
      <c r="P28" s="230">
        <v>0</v>
      </c>
      <c r="Q28" s="230">
        <v>0</v>
      </c>
      <c r="R28" s="230">
        <v>0</v>
      </c>
      <c r="S28" s="230">
        <v>0</v>
      </c>
      <c r="T28" s="230">
        <v>0</v>
      </c>
      <c r="U28" s="230">
        <v>0</v>
      </c>
      <c r="V28" s="230">
        <v>0</v>
      </c>
      <c r="W28" s="230">
        <v>0</v>
      </c>
      <c r="X28" s="230">
        <v>0</v>
      </c>
      <c r="Y28" s="230">
        <v>0</v>
      </c>
      <c r="Z28" s="230">
        <v>0</v>
      </c>
      <c r="AA28" s="230">
        <v>0</v>
      </c>
      <c r="AB28" s="230">
        <v>0</v>
      </c>
      <c r="AC28" s="230">
        <v>0</v>
      </c>
      <c r="AD28" s="230">
        <v>0</v>
      </c>
      <c r="AE28" s="230">
        <v>0.5</v>
      </c>
      <c r="AF28" s="230">
        <v>0.5</v>
      </c>
      <c r="AG28" s="230">
        <v>0</v>
      </c>
      <c r="AH28" s="230">
        <v>0</v>
      </c>
      <c r="AI28" s="230">
        <v>0</v>
      </c>
      <c r="AJ28" s="230">
        <v>0</v>
      </c>
      <c r="AK28" s="230">
        <v>0</v>
      </c>
      <c r="AL28" s="230">
        <v>0</v>
      </c>
      <c r="AM28" s="230">
        <v>0</v>
      </c>
      <c r="AN28" s="230">
        <v>0</v>
      </c>
      <c r="AO28" s="230">
        <v>0</v>
      </c>
      <c r="AP28" s="230">
        <v>0</v>
      </c>
      <c r="AQ28" s="230">
        <v>0</v>
      </c>
      <c r="AR28" s="230">
        <v>0</v>
      </c>
      <c r="AS28" s="230">
        <v>0</v>
      </c>
      <c r="AT28" s="230">
        <v>0</v>
      </c>
      <c r="AU28" s="230">
        <v>0</v>
      </c>
      <c r="AV28" s="230">
        <v>0</v>
      </c>
      <c r="AW28" s="230">
        <v>0</v>
      </c>
      <c r="AX28" s="230">
        <v>0</v>
      </c>
      <c r="AY28" s="230">
        <v>0</v>
      </c>
      <c r="AZ28" s="230">
        <v>0</v>
      </c>
      <c r="BA28" s="230">
        <v>0</v>
      </c>
      <c r="BB28" s="230">
        <v>0</v>
      </c>
      <c r="BC28" s="230">
        <v>0</v>
      </c>
      <c r="BD28" s="230">
        <v>0</v>
      </c>
      <c r="BE28" s="230">
        <v>0</v>
      </c>
      <c r="BF28" s="230">
        <v>0</v>
      </c>
      <c r="BG28" s="230">
        <v>0</v>
      </c>
      <c r="BH28" s="230">
        <v>0</v>
      </c>
      <c r="BI28" s="230">
        <v>0</v>
      </c>
      <c r="BJ28" s="230">
        <v>0</v>
      </c>
      <c r="BK28" s="230">
        <v>0</v>
      </c>
      <c r="BL28" s="230">
        <v>0</v>
      </c>
    </row>
    <row r="29" spans="1:64" ht="17.25" thickBot="1" x14ac:dyDescent="0.35">
      <c r="A29" s="226"/>
      <c r="B29" s="227"/>
      <c r="C29" s="223"/>
      <c r="D29" s="228">
        <v>0</v>
      </c>
      <c r="E29" s="228">
        <v>0</v>
      </c>
      <c r="F29" s="228">
        <v>0</v>
      </c>
      <c r="G29" s="228">
        <v>0</v>
      </c>
      <c r="H29" s="228">
        <v>0</v>
      </c>
      <c r="I29" s="228">
        <v>0</v>
      </c>
      <c r="J29" s="228">
        <v>0</v>
      </c>
      <c r="K29" s="228">
        <v>0</v>
      </c>
      <c r="L29" s="228">
        <v>0</v>
      </c>
      <c r="M29" s="228">
        <v>0</v>
      </c>
      <c r="N29" s="228">
        <v>0</v>
      </c>
      <c r="O29" s="228">
        <v>0</v>
      </c>
      <c r="P29" s="228">
        <v>0</v>
      </c>
      <c r="Q29" s="228">
        <v>0</v>
      </c>
      <c r="R29" s="228">
        <v>0</v>
      </c>
      <c r="S29" s="228">
        <v>0</v>
      </c>
      <c r="T29" s="228">
        <v>0</v>
      </c>
      <c r="U29" s="228">
        <v>0</v>
      </c>
      <c r="V29" s="228">
        <v>0</v>
      </c>
      <c r="W29" s="228">
        <v>0</v>
      </c>
      <c r="X29" s="228">
        <v>0</v>
      </c>
      <c r="Y29" s="228">
        <v>0</v>
      </c>
      <c r="Z29" s="228">
        <v>0</v>
      </c>
      <c r="AA29" s="228">
        <v>0</v>
      </c>
      <c r="AB29" s="228">
        <v>0</v>
      </c>
      <c r="AC29" s="228">
        <v>0</v>
      </c>
      <c r="AD29" s="228">
        <v>0</v>
      </c>
      <c r="AE29" s="228">
        <v>34698.904938500003</v>
      </c>
      <c r="AF29" s="228">
        <v>34698.904938500003</v>
      </c>
      <c r="AG29" s="228">
        <v>0</v>
      </c>
      <c r="AH29" s="228">
        <v>0</v>
      </c>
      <c r="AI29" s="228">
        <v>0</v>
      </c>
      <c r="AJ29" s="228">
        <v>0</v>
      </c>
      <c r="AK29" s="228">
        <v>0</v>
      </c>
      <c r="AL29" s="228">
        <v>0</v>
      </c>
      <c r="AM29" s="228">
        <v>0</v>
      </c>
      <c r="AN29" s="228">
        <v>0</v>
      </c>
      <c r="AO29" s="228">
        <v>0</v>
      </c>
      <c r="AP29" s="228">
        <v>0</v>
      </c>
      <c r="AQ29" s="228">
        <v>0</v>
      </c>
      <c r="AR29" s="228">
        <v>0</v>
      </c>
      <c r="AS29" s="228">
        <v>0</v>
      </c>
      <c r="AT29" s="228">
        <v>0</v>
      </c>
      <c r="AU29" s="228">
        <v>0</v>
      </c>
      <c r="AV29" s="228">
        <v>0</v>
      </c>
      <c r="AW29" s="228">
        <v>0</v>
      </c>
      <c r="AX29" s="228">
        <v>0</v>
      </c>
      <c r="AY29" s="228">
        <v>0</v>
      </c>
      <c r="AZ29" s="228">
        <v>0</v>
      </c>
      <c r="BA29" s="228">
        <v>0</v>
      </c>
      <c r="BB29" s="228">
        <v>0</v>
      </c>
      <c r="BC29" s="228">
        <v>0</v>
      </c>
      <c r="BD29" s="228">
        <v>0</v>
      </c>
      <c r="BE29" s="228">
        <v>0</v>
      </c>
      <c r="BF29" s="228">
        <v>0</v>
      </c>
      <c r="BG29" s="228">
        <v>0</v>
      </c>
      <c r="BH29" s="228">
        <v>0</v>
      </c>
      <c r="BI29" s="228">
        <v>0</v>
      </c>
      <c r="BJ29" s="228">
        <v>0</v>
      </c>
      <c r="BK29" s="228">
        <v>0</v>
      </c>
      <c r="BL29" s="228">
        <v>0</v>
      </c>
    </row>
    <row r="30" spans="1:64" ht="17.25" thickBot="1" x14ac:dyDescent="0.35">
      <c r="A30" s="221">
        <v>8</v>
      </c>
      <c r="B30" s="222" t="s">
        <v>582</v>
      </c>
      <c r="C30" s="223">
        <v>40516.117840000006</v>
      </c>
      <c r="D30" s="229">
        <v>0</v>
      </c>
      <c r="E30" s="230">
        <v>0</v>
      </c>
      <c r="F30" s="230">
        <v>0</v>
      </c>
      <c r="G30" s="230">
        <v>0</v>
      </c>
      <c r="H30" s="230">
        <v>0.1</v>
      </c>
      <c r="I30" s="230">
        <v>0.05</v>
      </c>
      <c r="J30" s="230">
        <v>0.05</v>
      </c>
      <c r="K30" s="230">
        <v>0.05</v>
      </c>
      <c r="L30" s="230">
        <v>0.05</v>
      </c>
      <c r="M30" s="230">
        <v>0.05</v>
      </c>
      <c r="N30" s="230">
        <v>0.05</v>
      </c>
      <c r="O30" s="230">
        <v>0.05</v>
      </c>
      <c r="P30" s="230">
        <v>0.05</v>
      </c>
      <c r="Q30" s="230">
        <v>0.05</v>
      </c>
      <c r="R30" s="230">
        <v>0.05</v>
      </c>
      <c r="S30" s="230">
        <v>0.05</v>
      </c>
      <c r="T30" s="230">
        <v>0.05</v>
      </c>
      <c r="U30" s="230">
        <v>0.05</v>
      </c>
      <c r="V30" s="230">
        <v>0.05</v>
      </c>
      <c r="W30" s="230">
        <v>0.05</v>
      </c>
      <c r="X30" s="230">
        <v>0.05</v>
      </c>
      <c r="Y30" s="230">
        <v>0.05</v>
      </c>
      <c r="Z30" s="230">
        <v>0.05</v>
      </c>
      <c r="AA30" s="230">
        <v>0</v>
      </c>
      <c r="AB30" s="230">
        <v>0</v>
      </c>
      <c r="AC30" s="230">
        <v>0</v>
      </c>
      <c r="AD30" s="230">
        <v>0</v>
      </c>
      <c r="AE30" s="230">
        <v>0</v>
      </c>
      <c r="AF30" s="230">
        <v>0</v>
      </c>
      <c r="AG30" s="230">
        <v>0</v>
      </c>
      <c r="AH30" s="230">
        <v>0</v>
      </c>
      <c r="AI30" s="230">
        <v>0</v>
      </c>
      <c r="AJ30" s="230">
        <v>0</v>
      </c>
      <c r="AK30" s="230">
        <v>0</v>
      </c>
      <c r="AL30" s="230">
        <v>0</v>
      </c>
      <c r="AM30" s="230">
        <v>0</v>
      </c>
      <c r="AN30" s="230">
        <v>0</v>
      </c>
      <c r="AO30" s="230">
        <v>0</v>
      </c>
      <c r="AP30" s="230">
        <v>0</v>
      </c>
      <c r="AQ30" s="230">
        <v>0</v>
      </c>
      <c r="AR30" s="230">
        <v>0</v>
      </c>
      <c r="AS30" s="230">
        <v>0</v>
      </c>
      <c r="AT30" s="230">
        <v>0</v>
      </c>
      <c r="AU30" s="230">
        <v>0</v>
      </c>
      <c r="AV30" s="230">
        <v>0</v>
      </c>
      <c r="AW30" s="230">
        <v>0</v>
      </c>
      <c r="AX30" s="230">
        <v>0</v>
      </c>
      <c r="AY30" s="230">
        <v>0</v>
      </c>
      <c r="AZ30" s="230">
        <v>0</v>
      </c>
      <c r="BA30" s="230">
        <v>0</v>
      </c>
      <c r="BB30" s="230">
        <v>0</v>
      </c>
      <c r="BC30" s="230">
        <v>0</v>
      </c>
      <c r="BD30" s="230">
        <v>0</v>
      </c>
      <c r="BE30" s="230">
        <v>0</v>
      </c>
      <c r="BF30" s="230">
        <v>0</v>
      </c>
      <c r="BG30" s="230">
        <v>0</v>
      </c>
      <c r="BH30" s="230">
        <v>0</v>
      </c>
      <c r="BI30" s="230">
        <v>0</v>
      </c>
      <c r="BJ30" s="230">
        <v>0</v>
      </c>
      <c r="BK30" s="230">
        <v>0</v>
      </c>
      <c r="BL30" s="230">
        <v>0</v>
      </c>
    </row>
    <row r="31" spans="1:64" ht="17.25" thickBot="1" x14ac:dyDescent="0.35">
      <c r="A31" s="226"/>
      <c r="B31" s="227"/>
      <c r="C31" s="223"/>
      <c r="D31" s="228">
        <v>0</v>
      </c>
      <c r="E31" s="228">
        <v>0</v>
      </c>
      <c r="F31" s="228">
        <v>0</v>
      </c>
      <c r="G31" s="228">
        <v>0</v>
      </c>
      <c r="H31" s="228">
        <v>4051.6117840000006</v>
      </c>
      <c r="I31" s="228">
        <v>2025.8058920000003</v>
      </c>
      <c r="J31" s="228">
        <v>2025.8058920000003</v>
      </c>
      <c r="K31" s="228">
        <v>2025.8058920000003</v>
      </c>
      <c r="L31" s="228">
        <v>2025.8058920000003</v>
      </c>
      <c r="M31" s="228">
        <v>2025.8058920000003</v>
      </c>
      <c r="N31" s="228">
        <v>2025.8058920000003</v>
      </c>
      <c r="O31" s="228">
        <v>2025.8058920000003</v>
      </c>
      <c r="P31" s="228">
        <v>2025.8058920000003</v>
      </c>
      <c r="Q31" s="228">
        <v>2025.8058920000003</v>
      </c>
      <c r="R31" s="228">
        <v>2025.8058920000003</v>
      </c>
      <c r="S31" s="228">
        <v>2025.8058920000003</v>
      </c>
      <c r="T31" s="228">
        <v>2025.8058920000003</v>
      </c>
      <c r="U31" s="228">
        <v>2025.8058920000003</v>
      </c>
      <c r="V31" s="228">
        <v>2025.8058920000003</v>
      </c>
      <c r="W31" s="228">
        <v>2025.8058920000003</v>
      </c>
      <c r="X31" s="228">
        <v>2025.8058920000003</v>
      </c>
      <c r="Y31" s="228">
        <v>2025.8058920000003</v>
      </c>
      <c r="Z31" s="228">
        <v>2025.8058920000003</v>
      </c>
      <c r="AA31" s="228">
        <v>0</v>
      </c>
      <c r="AB31" s="228">
        <v>0</v>
      </c>
      <c r="AC31" s="228">
        <v>0</v>
      </c>
      <c r="AD31" s="228">
        <v>0</v>
      </c>
      <c r="AE31" s="228">
        <v>0</v>
      </c>
      <c r="AF31" s="228">
        <v>0</v>
      </c>
      <c r="AG31" s="228">
        <v>0</v>
      </c>
      <c r="AH31" s="228">
        <v>0</v>
      </c>
      <c r="AI31" s="228">
        <v>0</v>
      </c>
      <c r="AJ31" s="228">
        <v>0</v>
      </c>
      <c r="AK31" s="228">
        <v>0</v>
      </c>
      <c r="AL31" s="228">
        <v>0</v>
      </c>
      <c r="AM31" s="228">
        <v>0</v>
      </c>
      <c r="AN31" s="228">
        <v>0</v>
      </c>
      <c r="AO31" s="228">
        <v>0</v>
      </c>
      <c r="AP31" s="228">
        <v>0</v>
      </c>
      <c r="AQ31" s="228">
        <v>0</v>
      </c>
      <c r="AR31" s="228">
        <v>0</v>
      </c>
      <c r="AS31" s="228">
        <v>0</v>
      </c>
      <c r="AT31" s="228">
        <v>0</v>
      </c>
      <c r="AU31" s="228">
        <v>0</v>
      </c>
      <c r="AV31" s="228">
        <v>0</v>
      </c>
      <c r="AW31" s="228">
        <v>0</v>
      </c>
      <c r="AX31" s="228">
        <v>0</v>
      </c>
      <c r="AY31" s="228">
        <v>0</v>
      </c>
      <c r="AZ31" s="228">
        <v>0</v>
      </c>
      <c r="BA31" s="228">
        <v>0</v>
      </c>
      <c r="BB31" s="228">
        <v>0</v>
      </c>
      <c r="BC31" s="228">
        <v>0</v>
      </c>
      <c r="BD31" s="228">
        <v>0</v>
      </c>
      <c r="BE31" s="228">
        <v>0</v>
      </c>
      <c r="BF31" s="228">
        <v>0</v>
      </c>
      <c r="BG31" s="228">
        <v>0</v>
      </c>
      <c r="BH31" s="228">
        <v>0</v>
      </c>
      <c r="BI31" s="228">
        <v>0</v>
      </c>
      <c r="BJ31" s="228">
        <v>0</v>
      </c>
      <c r="BK31" s="228">
        <v>0</v>
      </c>
      <c r="BL31" s="228">
        <v>0</v>
      </c>
    </row>
    <row r="32" spans="1:64" ht="17.25" thickBot="1" x14ac:dyDescent="0.35">
      <c r="A32" s="221">
        <v>9</v>
      </c>
      <c r="B32" s="222" t="s">
        <v>596</v>
      </c>
      <c r="C32" s="223">
        <v>160871.09516057337</v>
      </c>
      <c r="D32" s="229">
        <v>0</v>
      </c>
      <c r="E32" s="230">
        <v>0</v>
      </c>
      <c r="F32" s="230">
        <v>0</v>
      </c>
      <c r="G32" s="230">
        <v>0</v>
      </c>
      <c r="H32" s="230">
        <v>0</v>
      </c>
      <c r="I32" s="230">
        <v>0</v>
      </c>
      <c r="J32" s="230">
        <v>0</v>
      </c>
      <c r="K32" s="230">
        <v>0</v>
      </c>
      <c r="L32" s="230">
        <v>0</v>
      </c>
      <c r="M32" s="230">
        <v>0</v>
      </c>
      <c r="N32" s="230">
        <v>0</v>
      </c>
      <c r="O32" s="230">
        <v>0</v>
      </c>
      <c r="P32" s="230">
        <v>0</v>
      </c>
      <c r="Q32" s="230">
        <v>0</v>
      </c>
      <c r="R32" s="230">
        <v>0</v>
      </c>
      <c r="S32" s="230">
        <v>0</v>
      </c>
      <c r="T32" s="230">
        <v>0</v>
      </c>
      <c r="U32" s="230">
        <v>0</v>
      </c>
      <c r="V32" s="230">
        <v>0</v>
      </c>
      <c r="W32" s="230">
        <v>0</v>
      </c>
      <c r="X32" s="230">
        <v>0</v>
      </c>
      <c r="Y32" s="230">
        <v>0</v>
      </c>
      <c r="Z32" s="230">
        <v>0</v>
      </c>
      <c r="AA32" s="230">
        <v>0</v>
      </c>
      <c r="AB32" s="230">
        <v>0</v>
      </c>
      <c r="AC32" s="230">
        <v>0.5</v>
      </c>
      <c r="AD32" s="230">
        <v>0.5</v>
      </c>
      <c r="AE32" s="230">
        <v>0</v>
      </c>
      <c r="AF32" s="230">
        <v>0</v>
      </c>
      <c r="AG32" s="230">
        <v>0</v>
      </c>
      <c r="AH32" s="230">
        <v>0</v>
      </c>
      <c r="AI32" s="230">
        <v>0</v>
      </c>
      <c r="AJ32" s="230">
        <v>0</v>
      </c>
      <c r="AK32" s="230">
        <v>0</v>
      </c>
      <c r="AL32" s="230">
        <v>0</v>
      </c>
      <c r="AM32" s="230">
        <v>0</v>
      </c>
      <c r="AN32" s="230">
        <v>0</v>
      </c>
      <c r="AO32" s="230">
        <v>0</v>
      </c>
      <c r="AP32" s="230">
        <v>0</v>
      </c>
      <c r="AQ32" s="230">
        <v>0</v>
      </c>
      <c r="AR32" s="230">
        <v>0</v>
      </c>
      <c r="AS32" s="230">
        <v>0</v>
      </c>
      <c r="AT32" s="230">
        <v>0</v>
      </c>
      <c r="AU32" s="230">
        <v>0</v>
      </c>
      <c r="AV32" s="230">
        <v>0</v>
      </c>
      <c r="AW32" s="230">
        <v>0</v>
      </c>
      <c r="AX32" s="230">
        <v>0</v>
      </c>
      <c r="AY32" s="230">
        <v>0</v>
      </c>
      <c r="AZ32" s="230">
        <v>0</v>
      </c>
      <c r="BA32" s="230">
        <v>0</v>
      </c>
      <c r="BB32" s="230">
        <v>0</v>
      </c>
      <c r="BC32" s="230">
        <v>0</v>
      </c>
      <c r="BD32" s="230">
        <v>0</v>
      </c>
      <c r="BE32" s="230">
        <v>0</v>
      </c>
      <c r="BF32" s="230">
        <v>0</v>
      </c>
      <c r="BG32" s="230">
        <v>0</v>
      </c>
      <c r="BH32" s="230">
        <v>0</v>
      </c>
      <c r="BI32" s="230">
        <v>0</v>
      </c>
      <c r="BJ32" s="230">
        <v>0</v>
      </c>
      <c r="BK32" s="230">
        <v>0</v>
      </c>
      <c r="BL32" s="230">
        <v>0</v>
      </c>
    </row>
    <row r="33" spans="1:64" ht="17.25" thickBot="1" x14ac:dyDescent="0.35">
      <c r="A33" s="226"/>
      <c r="B33" s="227"/>
      <c r="C33" s="223"/>
      <c r="D33" s="228">
        <v>0</v>
      </c>
      <c r="E33" s="228">
        <v>0</v>
      </c>
      <c r="F33" s="228">
        <v>0</v>
      </c>
      <c r="G33" s="228">
        <v>0</v>
      </c>
      <c r="H33" s="228">
        <v>0</v>
      </c>
      <c r="I33" s="228">
        <v>0</v>
      </c>
      <c r="J33" s="228">
        <v>0</v>
      </c>
      <c r="K33" s="228">
        <v>0</v>
      </c>
      <c r="L33" s="228">
        <v>0</v>
      </c>
      <c r="M33" s="228">
        <v>0</v>
      </c>
      <c r="N33" s="228">
        <v>0</v>
      </c>
      <c r="O33" s="228">
        <v>0</v>
      </c>
      <c r="P33" s="228">
        <v>0</v>
      </c>
      <c r="Q33" s="228">
        <v>0</v>
      </c>
      <c r="R33" s="228">
        <v>0</v>
      </c>
      <c r="S33" s="228">
        <v>0</v>
      </c>
      <c r="T33" s="228">
        <v>0</v>
      </c>
      <c r="U33" s="228">
        <v>0</v>
      </c>
      <c r="V33" s="228">
        <v>0</v>
      </c>
      <c r="W33" s="228">
        <v>0</v>
      </c>
      <c r="X33" s="228">
        <v>0</v>
      </c>
      <c r="Y33" s="228">
        <v>0</v>
      </c>
      <c r="Z33" s="228">
        <v>0</v>
      </c>
      <c r="AA33" s="228">
        <v>0</v>
      </c>
      <c r="AB33" s="228">
        <v>0</v>
      </c>
      <c r="AC33" s="228">
        <v>80435.547580286686</v>
      </c>
      <c r="AD33" s="228">
        <v>80435.547580286686</v>
      </c>
      <c r="AE33" s="228">
        <v>0</v>
      </c>
      <c r="AF33" s="228">
        <v>0</v>
      </c>
      <c r="AG33" s="228">
        <v>0</v>
      </c>
      <c r="AH33" s="228">
        <v>0</v>
      </c>
      <c r="AI33" s="228">
        <v>0</v>
      </c>
      <c r="AJ33" s="228">
        <v>0</v>
      </c>
      <c r="AK33" s="228">
        <v>0</v>
      </c>
      <c r="AL33" s="228">
        <v>0</v>
      </c>
      <c r="AM33" s="228">
        <v>0</v>
      </c>
      <c r="AN33" s="228">
        <v>0</v>
      </c>
      <c r="AO33" s="228">
        <v>0</v>
      </c>
      <c r="AP33" s="228">
        <v>0</v>
      </c>
      <c r="AQ33" s="228">
        <v>0</v>
      </c>
      <c r="AR33" s="228">
        <v>0</v>
      </c>
      <c r="AS33" s="228">
        <v>0</v>
      </c>
      <c r="AT33" s="228">
        <v>0</v>
      </c>
      <c r="AU33" s="228">
        <v>0</v>
      </c>
      <c r="AV33" s="228">
        <v>0</v>
      </c>
      <c r="AW33" s="228">
        <v>0</v>
      </c>
      <c r="AX33" s="228">
        <v>0</v>
      </c>
      <c r="AY33" s="228">
        <v>0</v>
      </c>
      <c r="AZ33" s="228">
        <v>0</v>
      </c>
      <c r="BA33" s="228">
        <v>0</v>
      </c>
      <c r="BB33" s="228">
        <v>0</v>
      </c>
      <c r="BC33" s="228">
        <v>0</v>
      </c>
      <c r="BD33" s="228">
        <v>0</v>
      </c>
      <c r="BE33" s="228">
        <v>0</v>
      </c>
      <c r="BF33" s="228">
        <v>0</v>
      </c>
      <c r="BG33" s="228">
        <v>0</v>
      </c>
      <c r="BH33" s="228">
        <v>0</v>
      </c>
      <c r="BI33" s="228">
        <v>0</v>
      </c>
      <c r="BJ33" s="228">
        <v>0</v>
      </c>
      <c r="BK33" s="228">
        <v>0</v>
      </c>
      <c r="BL33" s="228">
        <v>0</v>
      </c>
    </row>
    <row r="34" spans="1:64" ht="17.25" thickBot="1" x14ac:dyDescent="0.35">
      <c r="A34" s="221">
        <v>10</v>
      </c>
      <c r="B34" s="222" t="s">
        <v>702</v>
      </c>
      <c r="C34" s="223">
        <v>84413.098151999991</v>
      </c>
      <c r="D34" s="229">
        <v>0</v>
      </c>
      <c r="E34" s="230">
        <v>0</v>
      </c>
      <c r="F34" s="230">
        <v>0</v>
      </c>
      <c r="G34" s="230">
        <v>0</v>
      </c>
      <c r="H34" s="230">
        <v>0</v>
      </c>
      <c r="I34" s="230">
        <v>0</v>
      </c>
      <c r="J34" s="230">
        <v>0</v>
      </c>
      <c r="K34" s="230">
        <v>0</v>
      </c>
      <c r="L34" s="230">
        <v>0</v>
      </c>
      <c r="M34" s="230">
        <v>0</v>
      </c>
      <c r="N34" s="230">
        <v>0</v>
      </c>
      <c r="O34" s="230">
        <v>0</v>
      </c>
      <c r="P34" s="230">
        <v>0</v>
      </c>
      <c r="Q34" s="230">
        <v>0</v>
      </c>
      <c r="R34" s="230">
        <v>0</v>
      </c>
      <c r="S34" s="230">
        <v>0</v>
      </c>
      <c r="T34" s="230">
        <v>0</v>
      </c>
      <c r="U34" s="230">
        <v>0</v>
      </c>
      <c r="V34" s="230">
        <v>0</v>
      </c>
      <c r="W34" s="230">
        <v>0</v>
      </c>
      <c r="X34" s="230">
        <v>0</v>
      </c>
      <c r="Y34" s="230">
        <v>0</v>
      </c>
      <c r="Z34" s="230">
        <v>0</v>
      </c>
      <c r="AA34" s="230">
        <v>0</v>
      </c>
      <c r="AB34" s="230">
        <v>0</v>
      </c>
      <c r="AC34" s="230">
        <v>0</v>
      </c>
      <c r="AD34" s="230">
        <v>0</v>
      </c>
      <c r="AE34" s="230">
        <v>0</v>
      </c>
      <c r="AF34" s="230">
        <v>0</v>
      </c>
      <c r="AG34" s="230">
        <v>0.3</v>
      </c>
      <c r="AH34" s="230">
        <v>0.3</v>
      </c>
      <c r="AI34" s="230">
        <v>0</v>
      </c>
      <c r="AJ34" s="230">
        <v>0</v>
      </c>
      <c r="AK34" s="230">
        <v>0</v>
      </c>
      <c r="AL34" s="230">
        <v>0</v>
      </c>
      <c r="AM34" s="230">
        <v>0</v>
      </c>
      <c r="AN34" s="230">
        <v>0</v>
      </c>
      <c r="AO34" s="230">
        <v>0</v>
      </c>
      <c r="AP34" s="230">
        <v>0</v>
      </c>
      <c r="AQ34" s="230">
        <v>0</v>
      </c>
      <c r="AR34" s="230">
        <v>0</v>
      </c>
      <c r="AS34" s="230">
        <v>0</v>
      </c>
      <c r="AT34" s="230">
        <v>0</v>
      </c>
      <c r="AU34" s="230">
        <v>0</v>
      </c>
      <c r="AV34" s="230">
        <v>0</v>
      </c>
      <c r="AW34" s="230">
        <v>0</v>
      </c>
      <c r="AX34" s="230">
        <v>0</v>
      </c>
      <c r="AY34" s="230">
        <v>0.4</v>
      </c>
      <c r="AZ34" s="230">
        <v>0</v>
      </c>
      <c r="BA34" s="230">
        <v>0</v>
      </c>
      <c r="BB34" s="230">
        <v>0</v>
      </c>
      <c r="BC34" s="230">
        <v>0</v>
      </c>
      <c r="BD34" s="230">
        <v>0</v>
      </c>
      <c r="BE34" s="230">
        <v>0</v>
      </c>
      <c r="BF34" s="230">
        <v>0</v>
      </c>
      <c r="BG34" s="230">
        <v>0</v>
      </c>
      <c r="BH34" s="230">
        <v>0</v>
      </c>
      <c r="BI34" s="230">
        <v>0</v>
      </c>
      <c r="BJ34" s="230">
        <v>0</v>
      </c>
      <c r="BK34" s="230">
        <v>0</v>
      </c>
      <c r="BL34" s="230">
        <v>0</v>
      </c>
    </row>
    <row r="35" spans="1:64" ht="17.25" thickBot="1" x14ac:dyDescent="0.35">
      <c r="A35" s="226"/>
      <c r="B35" s="227"/>
      <c r="C35" s="223"/>
      <c r="D35" s="228">
        <v>0</v>
      </c>
      <c r="E35" s="228">
        <v>0</v>
      </c>
      <c r="F35" s="228">
        <v>0</v>
      </c>
      <c r="G35" s="228">
        <v>0</v>
      </c>
      <c r="H35" s="228">
        <v>0</v>
      </c>
      <c r="I35" s="228">
        <v>0</v>
      </c>
      <c r="J35" s="228">
        <v>0</v>
      </c>
      <c r="K35" s="228">
        <v>0</v>
      </c>
      <c r="L35" s="228">
        <v>0</v>
      </c>
      <c r="M35" s="228">
        <v>0</v>
      </c>
      <c r="N35" s="228">
        <v>0</v>
      </c>
      <c r="O35" s="228">
        <v>0</v>
      </c>
      <c r="P35" s="228">
        <v>0</v>
      </c>
      <c r="Q35" s="228">
        <v>0</v>
      </c>
      <c r="R35" s="228">
        <v>0</v>
      </c>
      <c r="S35" s="228">
        <v>0</v>
      </c>
      <c r="T35" s="228">
        <v>0</v>
      </c>
      <c r="U35" s="228">
        <v>0</v>
      </c>
      <c r="V35" s="228">
        <v>0</v>
      </c>
      <c r="W35" s="228">
        <v>0</v>
      </c>
      <c r="X35" s="228">
        <v>0</v>
      </c>
      <c r="Y35" s="228">
        <v>0</v>
      </c>
      <c r="Z35" s="228">
        <v>0</v>
      </c>
      <c r="AA35" s="228">
        <v>0</v>
      </c>
      <c r="AB35" s="228">
        <v>0</v>
      </c>
      <c r="AC35" s="228">
        <v>0</v>
      </c>
      <c r="AD35" s="228">
        <v>0</v>
      </c>
      <c r="AE35" s="228">
        <v>0</v>
      </c>
      <c r="AF35" s="228">
        <v>0</v>
      </c>
      <c r="AG35" s="228">
        <v>25323.929445599995</v>
      </c>
      <c r="AH35" s="228">
        <v>25323.929445599995</v>
      </c>
      <c r="AI35" s="228">
        <v>0</v>
      </c>
      <c r="AJ35" s="228">
        <v>0</v>
      </c>
      <c r="AK35" s="228">
        <v>0</v>
      </c>
      <c r="AL35" s="228">
        <v>0</v>
      </c>
      <c r="AM35" s="228">
        <v>0</v>
      </c>
      <c r="AN35" s="228">
        <v>0</v>
      </c>
      <c r="AO35" s="228">
        <v>0</v>
      </c>
      <c r="AP35" s="228">
        <v>0</v>
      </c>
      <c r="AQ35" s="228">
        <v>0</v>
      </c>
      <c r="AR35" s="228">
        <v>0</v>
      </c>
      <c r="AS35" s="228">
        <v>0</v>
      </c>
      <c r="AT35" s="228">
        <v>0</v>
      </c>
      <c r="AU35" s="228">
        <v>0</v>
      </c>
      <c r="AV35" s="228">
        <v>0</v>
      </c>
      <c r="AW35" s="228">
        <v>0</v>
      </c>
      <c r="AX35" s="228">
        <v>0</v>
      </c>
      <c r="AY35" s="228">
        <v>33765.239260800001</v>
      </c>
      <c r="AZ35" s="228">
        <v>0</v>
      </c>
      <c r="BA35" s="228">
        <v>0</v>
      </c>
      <c r="BB35" s="228">
        <v>0</v>
      </c>
      <c r="BC35" s="228">
        <v>0</v>
      </c>
      <c r="BD35" s="228">
        <v>0</v>
      </c>
      <c r="BE35" s="228">
        <v>0</v>
      </c>
      <c r="BF35" s="228">
        <v>0</v>
      </c>
      <c r="BG35" s="228">
        <v>0</v>
      </c>
      <c r="BH35" s="228">
        <v>0</v>
      </c>
      <c r="BI35" s="228">
        <v>0</v>
      </c>
      <c r="BJ35" s="228">
        <v>0</v>
      </c>
      <c r="BK35" s="228">
        <v>0</v>
      </c>
      <c r="BL35" s="228">
        <v>0</v>
      </c>
    </row>
    <row r="36" spans="1:64" ht="17.25" thickBot="1" x14ac:dyDescent="0.35">
      <c r="A36" s="221">
        <v>11</v>
      </c>
      <c r="B36" s="222" t="s">
        <v>825</v>
      </c>
      <c r="C36" s="223">
        <v>17719.406199999998</v>
      </c>
      <c r="D36" s="229">
        <v>0</v>
      </c>
      <c r="E36" s="230">
        <v>0</v>
      </c>
      <c r="F36" s="230">
        <v>0</v>
      </c>
      <c r="G36" s="230">
        <v>0</v>
      </c>
      <c r="H36" s="230">
        <v>0</v>
      </c>
      <c r="I36" s="230">
        <v>0</v>
      </c>
      <c r="J36" s="230">
        <v>0</v>
      </c>
      <c r="K36" s="230">
        <v>0</v>
      </c>
      <c r="L36" s="230">
        <v>0</v>
      </c>
      <c r="M36" s="230">
        <v>0</v>
      </c>
      <c r="N36" s="230">
        <v>0</v>
      </c>
      <c r="O36" s="230">
        <v>0</v>
      </c>
      <c r="P36" s="230">
        <v>0</v>
      </c>
      <c r="Q36" s="230">
        <v>0</v>
      </c>
      <c r="R36" s="230">
        <v>0</v>
      </c>
      <c r="S36" s="230">
        <v>0</v>
      </c>
      <c r="T36" s="230">
        <v>0</v>
      </c>
      <c r="U36" s="230">
        <v>0</v>
      </c>
      <c r="V36" s="230">
        <v>0</v>
      </c>
      <c r="W36" s="230">
        <v>0</v>
      </c>
      <c r="X36" s="230">
        <v>0</v>
      </c>
      <c r="Y36" s="230">
        <v>0</v>
      </c>
      <c r="Z36" s="230">
        <v>0</v>
      </c>
      <c r="AA36" s="230">
        <v>0</v>
      </c>
      <c r="AB36" s="230">
        <v>0</v>
      </c>
      <c r="AC36" s="230">
        <v>0</v>
      </c>
      <c r="AD36" s="230">
        <v>0</v>
      </c>
      <c r="AE36" s="230">
        <v>0.3</v>
      </c>
      <c r="AF36" s="230">
        <v>0.3</v>
      </c>
      <c r="AG36" s="230">
        <v>0</v>
      </c>
      <c r="AH36" s="230">
        <v>0</v>
      </c>
      <c r="AI36" s="230">
        <v>0</v>
      </c>
      <c r="AJ36" s="230">
        <v>0</v>
      </c>
      <c r="AK36" s="230">
        <v>0</v>
      </c>
      <c r="AL36" s="230">
        <v>0</v>
      </c>
      <c r="AM36" s="230">
        <v>0</v>
      </c>
      <c r="AN36" s="230">
        <v>0</v>
      </c>
      <c r="AO36" s="230">
        <v>0</v>
      </c>
      <c r="AP36" s="230">
        <v>0</v>
      </c>
      <c r="AQ36" s="230">
        <v>0</v>
      </c>
      <c r="AR36" s="230">
        <v>0</v>
      </c>
      <c r="AS36" s="230">
        <v>0</v>
      </c>
      <c r="AT36" s="230">
        <v>0</v>
      </c>
      <c r="AU36" s="230">
        <v>0</v>
      </c>
      <c r="AV36" s="230">
        <v>0</v>
      </c>
      <c r="AW36" s="230">
        <v>0</v>
      </c>
      <c r="AX36" s="230">
        <v>0</v>
      </c>
      <c r="AY36" s="230">
        <v>0.4</v>
      </c>
      <c r="AZ36" s="230">
        <v>0</v>
      </c>
      <c r="BA36" s="230">
        <v>0</v>
      </c>
      <c r="BB36" s="230">
        <v>0</v>
      </c>
      <c r="BC36" s="230">
        <v>0</v>
      </c>
      <c r="BD36" s="230">
        <v>0</v>
      </c>
      <c r="BE36" s="230">
        <v>0</v>
      </c>
      <c r="BF36" s="230">
        <v>0</v>
      </c>
      <c r="BG36" s="230">
        <v>0</v>
      </c>
      <c r="BH36" s="230">
        <v>0</v>
      </c>
      <c r="BI36" s="230">
        <v>0</v>
      </c>
      <c r="BJ36" s="230">
        <v>0</v>
      </c>
      <c r="BK36" s="230">
        <v>0</v>
      </c>
      <c r="BL36" s="230">
        <v>0</v>
      </c>
    </row>
    <row r="37" spans="1:64" ht="17.25" thickBot="1" x14ac:dyDescent="0.35">
      <c r="A37" s="226"/>
      <c r="B37" s="227"/>
      <c r="C37" s="223"/>
      <c r="D37" s="228">
        <v>0</v>
      </c>
      <c r="E37" s="228">
        <v>0</v>
      </c>
      <c r="F37" s="228">
        <v>0</v>
      </c>
      <c r="G37" s="228">
        <v>0</v>
      </c>
      <c r="H37" s="228">
        <v>0</v>
      </c>
      <c r="I37" s="228">
        <v>0</v>
      </c>
      <c r="J37" s="228">
        <v>0</v>
      </c>
      <c r="K37" s="228">
        <v>0</v>
      </c>
      <c r="L37" s="228">
        <v>0</v>
      </c>
      <c r="M37" s="228">
        <v>0</v>
      </c>
      <c r="N37" s="228">
        <v>0</v>
      </c>
      <c r="O37" s="228">
        <v>0</v>
      </c>
      <c r="P37" s="228">
        <v>0</v>
      </c>
      <c r="Q37" s="228">
        <v>0</v>
      </c>
      <c r="R37" s="228">
        <v>0</v>
      </c>
      <c r="S37" s="228">
        <v>0</v>
      </c>
      <c r="T37" s="228">
        <v>0</v>
      </c>
      <c r="U37" s="228">
        <v>0</v>
      </c>
      <c r="V37" s="228">
        <v>0</v>
      </c>
      <c r="W37" s="228">
        <v>0</v>
      </c>
      <c r="X37" s="228">
        <v>0</v>
      </c>
      <c r="Y37" s="228">
        <v>0</v>
      </c>
      <c r="Z37" s="228">
        <v>0</v>
      </c>
      <c r="AA37" s="228">
        <v>0</v>
      </c>
      <c r="AB37" s="228">
        <v>0</v>
      </c>
      <c r="AC37" s="228">
        <v>0</v>
      </c>
      <c r="AD37" s="228">
        <v>0</v>
      </c>
      <c r="AE37" s="228">
        <v>5315.8218599999991</v>
      </c>
      <c r="AF37" s="228">
        <v>5315.8218599999991</v>
      </c>
      <c r="AG37" s="228">
        <v>0</v>
      </c>
      <c r="AH37" s="228">
        <v>0</v>
      </c>
      <c r="AI37" s="228">
        <v>0</v>
      </c>
      <c r="AJ37" s="228">
        <v>0</v>
      </c>
      <c r="AK37" s="228">
        <v>0</v>
      </c>
      <c r="AL37" s="228">
        <v>0</v>
      </c>
      <c r="AM37" s="228">
        <v>0</v>
      </c>
      <c r="AN37" s="228">
        <v>0</v>
      </c>
      <c r="AO37" s="228">
        <v>0</v>
      </c>
      <c r="AP37" s="228">
        <v>0</v>
      </c>
      <c r="AQ37" s="228">
        <v>0</v>
      </c>
      <c r="AR37" s="228">
        <v>0</v>
      </c>
      <c r="AS37" s="228">
        <v>0</v>
      </c>
      <c r="AT37" s="228">
        <v>0</v>
      </c>
      <c r="AU37" s="228">
        <v>0</v>
      </c>
      <c r="AV37" s="228">
        <v>0</v>
      </c>
      <c r="AW37" s="228">
        <v>0</v>
      </c>
      <c r="AX37" s="228">
        <v>0</v>
      </c>
      <c r="AY37" s="228">
        <v>7087.7624799999994</v>
      </c>
      <c r="AZ37" s="228">
        <v>0</v>
      </c>
      <c r="BA37" s="228">
        <v>0</v>
      </c>
      <c r="BB37" s="228">
        <v>0</v>
      </c>
      <c r="BC37" s="228">
        <v>0</v>
      </c>
      <c r="BD37" s="228">
        <v>0</v>
      </c>
      <c r="BE37" s="228">
        <v>0</v>
      </c>
      <c r="BF37" s="228">
        <v>0</v>
      </c>
      <c r="BG37" s="228">
        <v>0</v>
      </c>
      <c r="BH37" s="228">
        <v>0</v>
      </c>
      <c r="BI37" s="228">
        <v>0</v>
      </c>
      <c r="BJ37" s="228">
        <v>0</v>
      </c>
      <c r="BK37" s="228">
        <v>0</v>
      </c>
      <c r="BL37" s="228">
        <v>0</v>
      </c>
    </row>
    <row r="38" spans="1:64" ht="17.25" thickBot="1" x14ac:dyDescent="0.35">
      <c r="A38" s="221">
        <v>12</v>
      </c>
      <c r="B38" s="222" t="s">
        <v>868</v>
      </c>
      <c r="C38" s="223">
        <v>12154.394108000002</v>
      </c>
      <c r="D38" s="229">
        <v>0</v>
      </c>
      <c r="E38" s="230">
        <v>0</v>
      </c>
      <c r="F38" s="230">
        <v>0</v>
      </c>
      <c r="G38" s="230">
        <v>0</v>
      </c>
      <c r="H38" s="230">
        <v>0</v>
      </c>
      <c r="I38" s="230">
        <v>0</v>
      </c>
      <c r="J38" s="230">
        <v>0</v>
      </c>
      <c r="K38" s="230">
        <v>0</v>
      </c>
      <c r="L38" s="230">
        <v>0</v>
      </c>
      <c r="M38" s="230">
        <v>0</v>
      </c>
      <c r="N38" s="230">
        <v>0</v>
      </c>
      <c r="O38" s="230">
        <v>0</v>
      </c>
      <c r="P38" s="230">
        <v>0</v>
      </c>
      <c r="Q38" s="230">
        <v>0</v>
      </c>
      <c r="R38" s="230">
        <v>0</v>
      </c>
      <c r="S38" s="230">
        <v>0</v>
      </c>
      <c r="T38" s="230">
        <v>0</v>
      </c>
      <c r="U38" s="230">
        <v>0</v>
      </c>
      <c r="V38" s="230">
        <v>0</v>
      </c>
      <c r="W38" s="230">
        <v>0</v>
      </c>
      <c r="X38" s="230">
        <v>0</v>
      </c>
      <c r="Y38" s="230">
        <v>0</v>
      </c>
      <c r="Z38" s="230">
        <v>0</v>
      </c>
      <c r="AA38" s="230">
        <v>0</v>
      </c>
      <c r="AB38" s="230">
        <v>0</v>
      </c>
      <c r="AC38" s="230">
        <v>0</v>
      </c>
      <c r="AD38" s="230">
        <v>0</v>
      </c>
      <c r="AE38" s="230">
        <v>1</v>
      </c>
      <c r="AF38" s="230">
        <v>0</v>
      </c>
      <c r="AG38" s="230">
        <v>0</v>
      </c>
      <c r="AH38" s="230">
        <v>0</v>
      </c>
      <c r="AI38" s="230">
        <v>0</v>
      </c>
      <c r="AJ38" s="230">
        <v>0</v>
      </c>
      <c r="AK38" s="230">
        <v>0</v>
      </c>
      <c r="AL38" s="230">
        <v>0</v>
      </c>
      <c r="AM38" s="230">
        <v>0</v>
      </c>
      <c r="AN38" s="230">
        <v>0</v>
      </c>
      <c r="AO38" s="230">
        <v>0</v>
      </c>
      <c r="AP38" s="230">
        <v>0</v>
      </c>
      <c r="AQ38" s="230">
        <v>0</v>
      </c>
      <c r="AR38" s="230">
        <v>0</v>
      </c>
      <c r="AS38" s="230">
        <v>0</v>
      </c>
      <c r="AT38" s="230">
        <v>0</v>
      </c>
      <c r="AU38" s="230">
        <v>0</v>
      </c>
      <c r="AV38" s="230">
        <v>0</v>
      </c>
      <c r="AW38" s="230">
        <v>0</v>
      </c>
      <c r="AX38" s="230">
        <v>0</v>
      </c>
      <c r="AY38" s="230">
        <v>0</v>
      </c>
      <c r="AZ38" s="230">
        <v>0</v>
      </c>
      <c r="BA38" s="230">
        <v>0</v>
      </c>
      <c r="BB38" s="230">
        <v>0</v>
      </c>
      <c r="BC38" s="230">
        <v>0</v>
      </c>
      <c r="BD38" s="230">
        <v>0</v>
      </c>
      <c r="BE38" s="230">
        <v>0</v>
      </c>
      <c r="BF38" s="230">
        <v>0</v>
      </c>
      <c r="BG38" s="230">
        <v>0</v>
      </c>
      <c r="BH38" s="230">
        <v>0</v>
      </c>
      <c r="BI38" s="230">
        <v>0</v>
      </c>
      <c r="BJ38" s="230">
        <v>0</v>
      </c>
      <c r="BK38" s="230">
        <v>0</v>
      </c>
      <c r="BL38" s="230">
        <v>0</v>
      </c>
    </row>
    <row r="39" spans="1:64" ht="17.25" thickBot="1" x14ac:dyDescent="0.35">
      <c r="A39" s="226"/>
      <c r="B39" s="227"/>
      <c r="C39" s="223"/>
      <c r="D39" s="228">
        <v>0</v>
      </c>
      <c r="E39" s="228">
        <v>0</v>
      </c>
      <c r="F39" s="228">
        <v>0</v>
      </c>
      <c r="G39" s="228">
        <v>0</v>
      </c>
      <c r="H39" s="228">
        <v>0</v>
      </c>
      <c r="I39" s="228">
        <v>0</v>
      </c>
      <c r="J39" s="228">
        <v>0</v>
      </c>
      <c r="K39" s="228">
        <v>0</v>
      </c>
      <c r="L39" s="228">
        <v>0</v>
      </c>
      <c r="M39" s="228">
        <v>0</v>
      </c>
      <c r="N39" s="228">
        <v>0</v>
      </c>
      <c r="O39" s="228">
        <v>0</v>
      </c>
      <c r="P39" s="228">
        <v>0</v>
      </c>
      <c r="Q39" s="228">
        <v>0</v>
      </c>
      <c r="R39" s="228">
        <v>0</v>
      </c>
      <c r="S39" s="228">
        <v>0</v>
      </c>
      <c r="T39" s="228">
        <v>0</v>
      </c>
      <c r="U39" s="228">
        <v>0</v>
      </c>
      <c r="V39" s="228">
        <v>0</v>
      </c>
      <c r="W39" s="228">
        <v>0</v>
      </c>
      <c r="X39" s="228">
        <v>0</v>
      </c>
      <c r="Y39" s="228">
        <v>0</v>
      </c>
      <c r="Z39" s="228">
        <v>0</v>
      </c>
      <c r="AA39" s="228">
        <v>0</v>
      </c>
      <c r="AB39" s="228">
        <v>0</v>
      </c>
      <c r="AC39" s="228">
        <v>0</v>
      </c>
      <c r="AD39" s="228">
        <v>0</v>
      </c>
      <c r="AE39" s="228">
        <v>12154.394108000002</v>
      </c>
      <c r="AF39" s="228">
        <v>0</v>
      </c>
      <c r="AG39" s="228">
        <v>0</v>
      </c>
      <c r="AH39" s="228">
        <v>0</v>
      </c>
      <c r="AI39" s="228">
        <v>0</v>
      </c>
      <c r="AJ39" s="228">
        <v>0</v>
      </c>
      <c r="AK39" s="228">
        <v>0</v>
      </c>
      <c r="AL39" s="228">
        <v>0</v>
      </c>
      <c r="AM39" s="228">
        <v>0</v>
      </c>
      <c r="AN39" s="228">
        <v>0</v>
      </c>
      <c r="AO39" s="228">
        <v>0</v>
      </c>
      <c r="AP39" s="228">
        <v>0</v>
      </c>
      <c r="AQ39" s="228">
        <v>0</v>
      </c>
      <c r="AR39" s="228">
        <v>0</v>
      </c>
      <c r="AS39" s="228">
        <v>0</v>
      </c>
      <c r="AT39" s="228">
        <v>0</v>
      </c>
      <c r="AU39" s="228">
        <v>0</v>
      </c>
      <c r="AV39" s="228">
        <v>0</v>
      </c>
      <c r="AW39" s="228">
        <v>0</v>
      </c>
      <c r="AX39" s="228">
        <v>0</v>
      </c>
      <c r="AY39" s="228">
        <v>0</v>
      </c>
      <c r="AZ39" s="228">
        <v>0</v>
      </c>
      <c r="BA39" s="228">
        <v>0</v>
      </c>
      <c r="BB39" s="228">
        <v>0</v>
      </c>
      <c r="BC39" s="228">
        <v>0</v>
      </c>
      <c r="BD39" s="228">
        <v>0</v>
      </c>
      <c r="BE39" s="228">
        <v>0</v>
      </c>
      <c r="BF39" s="228">
        <v>0</v>
      </c>
      <c r="BG39" s="228">
        <v>0</v>
      </c>
      <c r="BH39" s="228">
        <v>0</v>
      </c>
      <c r="BI39" s="228">
        <v>0</v>
      </c>
      <c r="BJ39" s="228">
        <v>0</v>
      </c>
      <c r="BK39" s="228">
        <v>0</v>
      </c>
      <c r="BL39" s="228">
        <v>0</v>
      </c>
    </row>
    <row r="40" spans="1:64" ht="17.25" thickBot="1" x14ac:dyDescent="0.35">
      <c r="A40" s="221">
        <v>13</v>
      </c>
      <c r="B40" s="222" t="s">
        <v>963</v>
      </c>
      <c r="C40" s="223">
        <v>8902.0858279999993</v>
      </c>
      <c r="D40" s="229">
        <v>0</v>
      </c>
      <c r="E40" s="230">
        <v>0</v>
      </c>
      <c r="F40" s="230">
        <v>0</v>
      </c>
      <c r="G40" s="230">
        <v>0</v>
      </c>
      <c r="H40" s="230">
        <v>0</v>
      </c>
      <c r="I40" s="230">
        <v>0</v>
      </c>
      <c r="J40" s="230">
        <v>0</v>
      </c>
      <c r="K40" s="230">
        <v>0</v>
      </c>
      <c r="L40" s="230">
        <v>0</v>
      </c>
      <c r="M40" s="230">
        <v>0</v>
      </c>
      <c r="N40" s="230">
        <v>0</v>
      </c>
      <c r="O40" s="230">
        <v>0</v>
      </c>
      <c r="P40" s="230">
        <v>0</v>
      </c>
      <c r="Q40" s="230">
        <v>0</v>
      </c>
      <c r="R40" s="230">
        <v>0</v>
      </c>
      <c r="S40" s="230">
        <v>0</v>
      </c>
      <c r="T40" s="230">
        <v>0</v>
      </c>
      <c r="U40" s="230">
        <v>0</v>
      </c>
      <c r="V40" s="230">
        <v>0</v>
      </c>
      <c r="W40" s="230">
        <v>0</v>
      </c>
      <c r="X40" s="230">
        <v>0</v>
      </c>
      <c r="Y40" s="230">
        <v>0</v>
      </c>
      <c r="Z40" s="230">
        <v>0</v>
      </c>
      <c r="AA40" s="230">
        <v>0</v>
      </c>
      <c r="AB40" s="230">
        <v>0</v>
      </c>
      <c r="AC40" s="230">
        <v>0</v>
      </c>
      <c r="AD40" s="230">
        <v>0</v>
      </c>
      <c r="AE40" s="230">
        <v>0</v>
      </c>
      <c r="AF40" s="230">
        <v>1</v>
      </c>
      <c r="AG40" s="230">
        <v>0</v>
      </c>
      <c r="AH40" s="230">
        <v>0</v>
      </c>
      <c r="AI40" s="230">
        <v>0</v>
      </c>
      <c r="AJ40" s="230">
        <v>0</v>
      </c>
      <c r="AK40" s="230">
        <v>0</v>
      </c>
      <c r="AL40" s="230">
        <v>0</v>
      </c>
      <c r="AM40" s="230">
        <v>0</v>
      </c>
      <c r="AN40" s="230">
        <v>0</v>
      </c>
      <c r="AO40" s="230">
        <v>0</v>
      </c>
      <c r="AP40" s="230">
        <v>0</v>
      </c>
      <c r="AQ40" s="230">
        <v>0</v>
      </c>
      <c r="AR40" s="230">
        <v>0</v>
      </c>
      <c r="AS40" s="230">
        <v>0</v>
      </c>
      <c r="AT40" s="230">
        <v>0</v>
      </c>
      <c r="AU40" s="230">
        <v>0</v>
      </c>
      <c r="AV40" s="230">
        <v>0</v>
      </c>
      <c r="AW40" s="230">
        <v>0</v>
      </c>
      <c r="AX40" s="230">
        <v>0</v>
      </c>
      <c r="AY40" s="230">
        <v>0</v>
      </c>
      <c r="AZ40" s="230">
        <v>0</v>
      </c>
      <c r="BA40" s="230">
        <v>0</v>
      </c>
      <c r="BB40" s="230">
        <v>0</v>
      </c>
      <c r="BC40" s="230">
        <v>0</v>
      </c>
      <c r="BD40" s="230">
        <v>0</v>
      </c>
      <c r="BE40" s="230">
        <v>0</v>
      </c>
      <c r="BF40" s="230">
        <v>0</v>
      </c>
      <c r="BG40" s="230">
        <v>0</v>
      </c>
      <c r="BH40" s="230">
        <v>0</v>
      </c>
      <c r="BI40" s="230">
        <v>0</v>
      </c>
      <c r="BJ40" s="230">
        <v>0</v>
      </c>
      <c r="BK40" s="230">
        <v>0</v>
      </c>
      <c r="BL40" s="230">
        <v>0</v>
      </c>
    </row>
    <row r="41" spans="1:64" ht="17.25" thickBot="1" x14ac:dyDescent="0.35">
      <c r="A41" s="226"/>
      <c r="B41" s="227"/>
      <c r="C41" s="223"/>
      <c r="D41" s="228">
        <v>0</v>
      </c>
      <c r="E41" s="228">
        <v>0</v>
      </c>
      <c r="F41" s="228">
        <v>0</v>
      </c>
      <c r="G41" s="228">
        <v>0</v>
      </c>
      <c r="H41" s="228">
        <v>0</v>
      </c>
      <c r="I41" s="228">
        <v>0</v>
      </c>
      <c r="J41" s="228">
        <v>0</v>
      </c>
      <c r="K41" s="228">
        <v>0</v>
      </c>
      <c r="L41" s="228">
        <v>0</v>
      </c>
      <c r="M41" s="228">
        <v>0</v>
      </c>
      <c r="N41" s="228">
        <v>0</v>
      </c>
      <c r="O41" s="228">
        <v>0</v>
      </c>
      <c r="P41" s="228">
        <v>0</v>
      </c>
      <c r="Q41" s="228">
        <v>0</v>
      </c>
      <c r="R41" s="228">
        <v>0</v>
      </c>
      <c r="S41" s="228">
        <v>0</v>
      </c>
      <c r="T41" s="228">
        <v>0</v>
      </c>
      <c r="U41" s="228">
        <v>0</v>
      </c>
      <c r="V41" s="228">
        <v>0</v>
      </c>
      <c r="W41" s="228">
        <v>0</v>
      </c>
      <c r="X41" s="228">
        <v>0</v>
      </c>
      <c r="Y41" s="228">
        <v>0</v>
      </c>
      <c r="Z41" s="228">
        <v>0</v>
      </c>
      <c r="AA41" s="228">
        <v>0</v>
      </c>
      <c r="AB41" s="228">
        <v>0</v>
      </c>
      <c r="AC41" s="228">
        <v>0</v>
      </c>
      <c r="AD41" s="228">
        <v>0</v>
      </c>
      <c r="AE41" s="228">
        <v>0</v>
      </c>
      <c r="AF41" s="228">
        <v>8902.0858279999993</v>
      </c>
      <c r="AG41" s="228">
        <v>0</v>
      </c>
      <c r="AH41" s="228">
        <v>0</v>
      </c>
      <c r="AI41" s="228">
        <v>0</v>
      </c>
      <c r="AJ41" s="228">
        <v>0</v>
      </c>
      <c r="AK41" s="228">
        <v>0</v>
      </c>
      <c r="AL41" s="228">
        <v>0</v>
      </c>
      <c r="AM41" s="228">
        <v>0</v>
      </c>
      <c r="AN41" s="228">
        <v>0</v>
      </c>
      <c r="AO41" s="228">
        <v>0</v>
      </c>
      <c r="AP41" s="228">
        <v>0</v>
      </c>
      <c r="AQ41" s="228">
        <v>0</v>
      </c>
      <c r="AR41" s="228">
        <v>0</v>
      </c>
      <c r="AS41" s="228">
        <v>0</v>
      </c>
      <c r="AT41" s="228">
        <v>0</v>
      </c>
      <c r="AU41" s="228">
        <v>0</v>
      </c>
      <c r="AV41" s="228">
        <v>0</v>
      </c>
      <c r="AW41" s="228">
        <v>0</v>
      </c>
      <c r="AX41" s="228">
        <v>0</v>
      </c>
      <c r="AY41" s="228">
        <v>0</v>
      </c>
      <c r="AZ41" s="228">
        <v>0</v>
      </c>
      <c r="BA41" s="228">
        <v>0</v>
      </c>
      <c r="BB41" s="228">
        <v>0</v>
      </c>
      <c r="BC41" s="228">
        <v>0</v>
      </c>
      <c r="BD41" s="228">
        <v>0</v>
      </c>
      <c r="BE41" s="228">
        <v>0</v>
      </c>
      <c r="BF41" s="228">
        <v>0</v>
      </c>
      <c r="BG41" s="228">
        <v>0</v>
      </c>
      <c r="BH41" s="228">
        <v>0</v>
      </c>
      <c r="BI41" s="228">
        <v>0</v>
      </c>
      <c r="BJ41" s="228">
        <v>0</v>
      </c>
      <c r="BK41" s="228">
        <v>0</v>
      </c>
      <c r="BL41" s="228">
        <v>0</v>
      </c>
    </row>
    <row r="42" spans="1:64" ht="17.25" thickBot="1" x14ac:dyDescent="0.35">
      <c r="A42" s="221">
        <v>14</v>
      </c>
      <c r="B42" s="222" t="s">
        <v>1078</v>
      </c>
      <c r="C42" s="223">
        <v>37510.990561999999</v>
      </c>
      <c r="D42" s="229">
        <v>0</v>
      </c>
      <c r="E42" s="230">
        <v>0</v>
      </c>
      <c r="F42" s="230">
        <v>0</v>
      </c>
      <c r="G42" s="230">
        <v>0</v>
      </c>
      <c r="H42" s="230">
        <v>0</v>
      </c>
      <c r="I42" s="230">
        <v>0</v>
      </c>
      <c r="J42" s="230">
        <v>0</v>
      </c>
      <c r="K42" s="230">
        <v>0</v>
      </c>
      <c r="L42" s="230">
        <v>0</v>
      </c>
      <c r="M42" s="230">
        <v>0</v>
      </c>
      <c r="N42" s="230">
        <v>0</v>
      </c>
      <c r="O42" s="230">
        <v>0</v>
      </c>
      <c r="P42" s="230">
        <v>0</v>
      </c>
      <c r="Q42" s="230">
        <v>0</v>
      </c>
      <c r="R42" s="230">
        <v>0</v>
      </c>
      <c r="S42" s="230">
        <v>0</v>
      </c>
      <c r="T42" s="230">
        <v>0</v>
      </c>
      <c r="U42" s="230">
        <v>0</v>
      </c>
      <c r="V42" s="230">
        <v>0</v>
      </c>
      <c r="W42" s="230">
        <v>0</v>
      </c>
      <c r="X42" s="230">
        <v>0</v>
      </c>
      <c r="Y42" s="230">
        <v>0</v>
      </c>
      <c r="Z42" s="230">
        <v>0</v>
      </c>
      <c r="AA42" s="230">
        <v>0</v>
      </c>
      <c r="AB42" s="230">
        <v>0</v>
      </c>
      <c r="AC42" s="230">
        <v>0</v>
      </c>
      <c r="AD42" s="230">
        <v>0</v>
      </c>
      <c r="AE42" s="230">
        <v>0</v>
      </c>
      <c r="AF42" s="230">
        <v>0</v>
      </c>
      <c r="AG42" s="230">
        <v>0</v>
      </c>
      <c r="AH42" s="230">
        <v>0</v>
      </c>
      <c r="AI42" s="230">
        <v>0</v>
      </c>
      <c r="AJ42" s="230">
        <v>0</v>
      </c>
      <c r="AK42" s="230">
        <v>0</v>
      </c>
      <c r="AL42" s="230">
        <v>0</v>
      </c>
      <c r="AM42" s="230">
        <v>0</v>
      </c>
      <c r="AN42" s="230">
        <v>0</v>
      </c>
      <c r="AO42" s="230">
        <v>0</v>
      </c>
      <c r="AP42" s="230">
        <v>0</v>
      </c>
      <c r="AQ42" s="230">
        <v>0</v>
      </c>
      <c r="AR42" s="230">
        <v>0</v>
      </c>
      <c r="AS42" s="230">
        <v>0</v>
      </c>
      <c r="AT42" s="230">
        <v>0</v>
      </c>
      <c r="AU42" s="230">
        <v>0</v>
      </c>
      <c r="AV42" s="230">
        <v>0</v>
      </c>
      <c r="AW42" s="230">
        <v>0</v>
      </c>
      <c r="AX42" s="230">
        <v>0</v>
      </c>
      <c r="AY42" s="230">
        <v>0</v>
      </c>
      <c r="AZ42" s="230">
        <v>0</v>
      </c>
      <c r="BA42" s="230">
        <v>0</v>
      </c>
      <c r="BB42" s="230">
        <v>0</v>
      </c>
      <c r="BC42" s="230">
        <v>0</v>
      </c>
      <c r="BD42" s="230">
        <v>0</v>
      </c>
      <c r="BE42" s="230">
        <v>0</v>
      </c>
      <c r="BF42" s="230">
        <v>0</v>
      </c>
      <c r="BG42" s="230">
        <v>0</v>
      </c>
      <c r="BH42" s="230">
        <v>1</v>
      </c>
      <c r="BI42" s="230">
        <v>0</v>
      </c>
      <c r="BJ42" s="230">
        <v>0</v>
      </c>
      <c r="BK42" s="230">
        <v>0</v>
      </c>
      <c r="BL42" s="230">
        <v>0</v>
      </c>
    </row>
    <row r="43" spans="1:64" ht="17.25" thickBot="1" x14ac:dyDescent="0.35">
      <c r="A43" s="226"/>
      <c r="B43" s="227"/>
      <c r="C43" s="223"/>
      <c r="D43" s="228">
        <v>0</v>
      </c>
      <c r="E43" s="228">
        <v>0</v>
      </c>
      <c r="F43" s="228">
        <v>0</v>
      </c>
      <c r="G43" s="228">
        <v>0</v>
      </c>
      <c r="H43" s="228">
        <v>0</v>
      </c>
      <c r="I43" s="228">
        <v>0</v>
      </c>
      <c r="J43" s="228">
        <v>0</v>
      </c>
      <c r="K43" s="228">
        <v>0</v>
      </c>
      <c r="L43" s="228">
        <v>0</v>
      </c>
      <c r="M43" s="228">
        <v>0</v>
      </c>
      <c r="N43" s="228">
        <v>0</v>
      </c>
      <c r="O43" s="228">
        <v>0</v>
      </c>
      <c r="P43" s="228">
        <v>0</v>
      </c>
      <c r="Q43" s="228">
        <v>0</v>
      </c>
      <c r="R43" s="228">
        <v>0</v>
      </c>
      <c r="S43" s="228">
        <v>0</v>
      </c>
      <c r="T43" s="228">
        <v>0</v>
      </c>
      <c r="U43" s="228">
        <v>0</v>
      </c>
      <c r="V43" s="228">
        <v>0</v>
      </c>
      <c r="W43" s="228">
        <v>0</v>
      </c>
      <c r="X43" s="228">
        <v>0</v>
      </c>
      <c r="Y43" s="228">
        <v>0</v>
      </c>
      <c r="Z43" s="228">
        <v>0</v>
      </c>
      <c r="AA43" s="228">
        <v>0</v>
      </c>
      <c r="AB43" s="228">
        <v>0</v>
      </c>
      <c r="AC43" s="228">
        <v>0</v>
      </c>
      <c r="AD43" s="228">
        <v>0</v>
      </c>
      <c r="AE43" s="228">
        <v>0</v>
      </c>
      <c r="AF43" s="228">
        <v>0</v>
      </c>
      <c r="AG43" s="228">
        <v>0</v>
      </c>
      <c r="AH43" s="228">
        <v>0</v>
      </c>
      <c r="AI43" s="228">
        <v>0</v>
      </c>
      <c r="AJ43" s="228">
        <v>0</v>
      </c>
      <c r="AK43" s="228">
        <v>0</v>
      </c>
      <c r="AL43" s="228">
        <v>0</v>
      </c>
      <c r="AM43" s="228">
        <v>0</v>
      </c>
      <c r="AN43" s="228">
        <v>0</v>
      </c>
      <c r="AO43" s="228">
        <v>0</v>
      </c>
      <c r="AP43" s="228">
        <v>0</v>
      </c>
      <c r="AQ43" s="228">
        <v>0</v>
      </c>
      <c r="AR43" s="228">
        <v>0</v>
      </c>
      <c r="AS43" s="228">
        <v>0</v>
      </c>
      <c r="AT43" s="228">
        <v>0</v>
      </c>
      <c r="AU43" s="228">
        <v>0</v>
      </c>
      <c r="AV43" s="228">
        <v>0</v>
      </c>
      <c r="AW43" s="228">
        <v>0</v>
      </c>
      <c r="AX43" s="228">
        <v>0</v>
      </c>
      <c r="AY43" s="228">
        <v>0</v>
      </c>
      <c r="AZ43" s="228">
        <v>0</v>
      </c>
      <c r="BA43" s="228">
        <v>0</v>
      </c>
      <c r="BB43" s="228">
        <v>0</v>
      </c>
      <c r="BC43" s="228">
        <v>0</v>
      </c>
      <c r="BD43" s="228">
        <v>0</v>
      </c>
      <c r="BE43" s="228">
        <v>0</v>
      </c>
      <c r="BF43" s="228">
        <v>0</v>
      </c>
      <c r="BG43" s="228">
        <v>0</v>
      </c>
      <c r="BH43" s="228">
        <v>37510.990561999999</v>
      </c>
      <c r="BI43" s="228">
        <v>0</v>
      </c>
      <c r="BJ43" s="228">
        <v>0</v>
      </c>
      <c r="BK43" s="228">
        <v>0</v>
      </c>
      <c r="BL43" s="228">
        <v>0</v>
      </c>
    </row>
    <row r="44" spans="1:64" ht="17.25" thickBot="1" x14ac:dyDescent="0.35">
      <c r="A44" s="221">
        <v>15</v>
      </c>
      <c r="B44" s="222" t="s">
        <v>1176</v>
      </c>
      <c r="C44" s="223">
        <v>257912.80444560005</v>
      </c>
      <c r="D44" s="231">
        <v>0</v>
      </c>
      <c r="E44" s="231">
        <v>0</v>
      </c>
      <c r="F44" s="231">
        <v>0</v>
      </c>
      <c r="G44" s="231">
        <v>0</v>
      </c>
      <c r="H44" s="231">
        <v>0</v>
      </c>
      <c r="I44" s="231">
        <v>0</v>
      </c>
      <c r="J44" s="231">
        <v>0</v>
      </c>
      <c r="K44" s="231">
        <v>0</v>
      </c>
      <c r="L44" s="231">
        <v>0</v>
      </c>
      <c r="M44" s="231">
        <v>0</v>
      </c>
      <c r="N44" s="231">
        <v>0</v>
      </c>
      <c r="O44" s="231">
        <v>0</v>
      </c>
      <c r="P44" s="231">
        <v>0</v>
      </c>
      <c r="Q44" s="231">
        <v>0</v>
      </c>
      <c r="R44" s="231">
        <v>0</v>
      </c>
      <c r="S44" s="231">
        <v>0</v>
      </c>
      <c r="T44" s="231">
        <v>0</v>
      </c>
      <c r="U44" s="231">
        <v>0</v>
      </c>
      <c r="V44" s="231">
        <v>0</v>
      </c>
      <c r="W44" s="231">
        <v>0</v>
      </c>
      <c r="X44" s="231">
        <v>0</v>
      </c>
      <c r="Y44" s="231">
        <v>0</v>
      </c>
      <c r="Z44" s="231">
        <v>0</v>
      </c>
      <c r="AA44" s="231">
        <v>0</v>
      </c>
      <c r="AB44" s="231">
        <v>0</v>
      </c>
      <c r="AC44" s="231">
        <v>0</v>
      </c>
      <c r="AD44" s="231">
        <v>0</v>
      </c>
      <c r="AE44" s="231">
        <v>0</v>
      </c>
      <c r="AF44" s="231">
        <v>0</v>
      </c>
      <c r="AG44" s="231">
        <v>0</v>
      </c>
      <c r="AH44" s="231">
        <v>0</v>
      </c>
      <c r="AI44" s="231">
        <v>0</v>
      </c>
      <c r="AJ44" s="231">
        <v>0</v>
      </c>
      <c r="AK44" s="231">
        <v>0.15</v>
      </c>
      <c r="AL44" s="231">
        <v>0.15</v>
      </c>
      <c r="AM44" s="231">
        <v>0.15</v>
      </c>
      <c r="AN44" s="231">
        <v>0.15</v>
      </c>
      <c r="AO44" s="231">
        <v>0.15</v>
      </c>
      <c r="AP44" s="231">
        <v>0.15</v>
      </c>
      <c r="AQ44" s="231">
        <v>0.1</v>
      </c>
      <c r="AR44" s="231">
        <v>0</v>
      </c>
      <c r="AS44" s="231">
        <v>0</v>
      </c>
      <c r="AT44" s="231">
        <v>0</v>
      </c>
      <c r="AU44" s="231">
        <v>0</v>
      </c>
      <c r="AV44" s="231">
        <v>0</v>
      </c>
      <c r="AW44" s="231">
        <v>0</v>
      </c>
      <c r="AX44" s="231">
        <v>0</v>
      </c>
      <c r="AY44" s="231">
        <v>0</v>
      </c>
      <c r="AZ44" s="231">
        <v>0</v>
      </c>
      <c r="BA44" s="231">
        <v>0</v>
      </c>
      <c r="BB44" s="231">
        <v>0</v>
      </c>
      <c r="BC44" s="231">
        <v>0</v>
      </c>
      <c r="BD44" s="231">
        <v>0</v>
      </c>
      <c r="BE44" s="231">
        <v>0</v>
      </c>
      <c r="BF44" s="231">
        <v>0</v>
      </c>
      <c r="BG44" s="231">
        <v>0</v>
      </c>
      <c r="BH44" s="231">
        <v>0</v>
      </c>
      <c r="BI44" s="231">
        <v>0</v>
      </c>
      <c r="BJ44" s="231">
        <v>0</v>
      </c>
      <c r="BK44" s="231">
        <v>0</v>
      </c>
      <c r="BL44" s="231">
        <v>0</v>
      </c>
    </row>
    <row r="45" spans="1:64" ht="17.25" thickBot="1" x14ac:dyDescent="0.35">
      <c r="A45" s="226"/>
      <c r="B45" s="227"/>
      <c r="C45" s="223"/>
      <c r="D45" s="228">
        <v>0</v>
      </c>
      <c r="E45" s="228">
        <v>0</v>
      </c>
      <c r="F45" s="228">
        <v>0</v>
      </c>
      <c r="G45" s="228">
        <v>0</v>
      </c>
      <c r="H45" s="228">
        <v>0</v>
      </c>
      <c r="I45" s="228">
        <v>0</v>
      </c>
      <c r="J45" s="228">
        <v>0</v>
      </c>
      <c r="K45" s="228">
        <v>0</v>
      </c>
      <c r="L45" s="228">
        <v>0</v>
      </c>
      <c r="M45" s="228">
        <v>0</v>
      </c>
      <c r="N45" s="228">
        <v>0</v>
      </c>
      <c r="O45" s="228">
        <v>0</v>
      </c>
      <c r="P45" s="228">
        <v>0</v>
      </c>
      <c r="Q45" s="228">
        <v>0</v>
      </c>
      <c r="R45" s="228">
        <v>0</v>
      </c>
      <c r="S45" s="228">
        <v>0</v>
      </c>
      <c r="T45" s="228">
        <v>0</v>
      </c>
      <c r="U45" s="228">
        <v>0</v>
      </c>
      <c r="V45" s="228">
        <v>0</v>
      </c>
      <c r="W45" s="228">
        <v>0</v>
      </c>
      <c r="X45" s="228">
        <v>0</v>
      </c>
      <c r="Y45" s="228">
        <v>0</v>
      </c>
      <c r="Z45" s="228">
        <v>0</v>
      </c>
      <c r="AA45" s="228">
        <v>0</v>
      </c>
      <c r="AB45" s="228">
        <v>0</v>
      </c>
      <c r="AC45" s="228">
        <v>0</v>
      </c>
      <c r="AD45" s="228">
        <v>0</v>
      </c>
      <c r="AE45" s="228">
        <v>0</v>
      </c>
      <c r="AF45" s="228">
        <v>0</v>
      </c>
      <c r="AG45" s="228">
        <v>0</v>
      </c>
      <c r="AH45" s="228">
        <v>0</v>
      </c>
      <c r="AI45" s="228">
        <v>0</v>
      </c>
      <c r="AJ45" s="228">
        <v>0</v>
      </c>
      <c r="AK45" s="228">
        <v>38686.920666840007</v>
      </c>
      <c r="AL45" s="228">
        <v>38686.920666840007</v>
      </c>
      <c r="AM45" s="228">
        <v>38686.920666840007</v>
      </c>
      <c r="AN45" s="228">
        <v>38686.920666840007</v>
      </c>
      <c r="AO45" s="228">
        <v>38686.920666840007</v>
      </c>
      <c r="AP45" s="228">
        <v>38686.920666840007</v>
      </c>
      <c r="AQ45" s="228">
        <v>25791.280444560005</v>
      </c>
      <c r="AR45" s="228">
        <v>0</v>
      </c>
      <c r="AS45" s="228">
        <v>0</v>
      </c>
      <c r="AT45" s="228">
        <v>0</v>
      </c>
      <c r="AU45" s="228">
        <v>0</v>
      </c>
      <c r="AV45" s="228">
        <v>0</v>
      </c>
      <c r="AW45" s="228">
        <v>0</v>
      </c>
      <c r="AX45" s="228">
        <v>0</v>
      </c>
      <c r="AY45" s="228">
        <v>0</v>
      </c>
      <c r="AZ45" s="228">
        <v>0</v>
      </c>
      <c r="BA45" s="228">
        <v>0</v>
      </c>
      <c r="BB45" s="228">
        <v>0</v>
      </c>
      <c r="BC45" s="228">
        <v>0</v>
      </c>
      <c r="BD45" s="228">
        <v>0</v>
      </c>
      <c r="BE45" s="228">
        <v>0</v>
      </c>
      <c r="BF45" s="228">
        <v>0</v>
      </c>
      <c r="BG45" s="228">
        <v>0</v>
      </c>
      <c r="BH45" s="228">
        <v>0</v>
      </c>
      <c r="BI45" s="228">
        <v>0</v>
      </c>
      <c r="BJ45" s="228">
        <v>0</v>
      </c>
      <c r="BK45" s="228">
        <v>0</v>
      </c>
      <c r="BL45" s="228">
        <v>0</v>
      </c>
    </row>
    <row r="46" spans="1:64" ht="17.25" thickBot="1" x14ac:dyDescent="0.35">
      <c r="A46" s="221">
        <v>16</v>
      </c>
      <c r="B46" s="222" t="s">
        <v>1220</v>
      </c>
      <c r="C46" s="223">
        <v>66773.929513800002</v>
      </c>
      <c r="D46" s="231">
        <v>0</v>
      </c>
      <c r="E46" s="231">
        <v>0</v>
      </c>
      <c r="F46" s="231">
        <v>0</v>
      </c>
      <c r="G46" s="231">
        <v>0</v>
      </c>
      <c r="H46" s="231">
        <v>0</v>
      </c>
      <c r="I46" s="231">
        <v>0</v>
      </c>
      <c r="J46" s="231">
        <v>0</v>
      </c>
      <c r="K46" s="231">
        <v>0</v>
      </c>
      <c r="L46" s="231">
        <v>0</v>
      </c>
      <c r="M46" s="231">
        <v>0</v>
      </c>
      <c r="N46" s="231">
        <v>0</v>
      </c>
      <c r="O46" s="231">
        <v>0</v>
      </c>
      <c r="P46" s="231">
        <v>0</v>
      </c>
      <c r="Q46" s="231">
        <v>0</v>
      </c>
      <c r="R46" s="231">
        <v>0</v>
      </c>
      <c r="S46" s="231">
        <v>0</v>
      </c>
      <c r="T46" s="231">
        <v>0</v>
      </c>
      <c r="U46" s="231">
        <v>0</v>
      </c>
      <c r="V46" s="231">
        <v>0</v>
      </c>
      <c r="W46" s="231">
        <v>0</v>
      </c>
      <c r="X46" s="231">
        <v>0</v>
      </c>
      <c r="Y46" s="231">
        <v>0</v>
      </c>
      <c r="Z46" s="231">
        <v>0</v>
      </c>
      <c r="AA46" s="231">
        <v>0</v>
      </c>
      <c r="AB46" s="231">
        <v>0</v>
      </c>
      <c r="AC46" s="231">
        <v>0</v>
      </c>
      <c r="AD46" s="231">
        <v>0</v>
      </c>
      <c r="AE46" s="231">
        <v>0</v>
      </c>
      <c r="AF46" s="231">
        <v>0</v>
      </c>
      <c r="AG46" s="231">
        <v>0</v>
      </c>
      <c r="AH46" s="231">
        <v>0</v>
      </c>
      <c r="AI46" s="231">
        <v>0.5</v>
      </c>
      <c r="AJ46" s="231">
        <v>0.5</v>
      </c>
      <c r="AK46" s="231">
        <v>0</v>
      </c>
      <c r="AL46" s="231">
        <v>0</v>
      </c>
      <c r="AM46" s="231">
        <v>0</v>
      </c>
      <c r="AN46" s="231">
        <v>0</v>
      </c>
      <c r="AO46" s="231">
        <v>0</v>
      </c>
      <c r="AP46" s="231">
        <v>0</v>
      </c>
      <c r="AQ46" s="231">
        <v>0</v>
      </c>
      <c r="AR46" s="231">
        <v>0</v>
      </c>
      <c r="AS46" s="231">
        <v>0</v>
      </c>
      <c r="AT46" s="231">
        <v>0</v>
      </c>
      <c r="AU46" s="231">
        <v>0</v>
      </c>
      <c r="AV46" s="231">
        <v>0</v>
      </c>
      <c r="AW46" s="231">
        <v>0</v>
      </c>
      <c r="AX46" s="231">
        <v>0</v>
      </c>
      <c r="AY46" s="231">
        <v>0</v>
      </c>
      <c r="AZ46" s="231">
        <v>0</v>
      </c>
      <c r="BA46" s="231">
        <v>0</v>
      </c>
      <c r="BB46" s="231">
        <v>0</v>
      </c>
      <c r="BC46" s="231">
        <v>0</v>
      </c>
      <c r="BD46" s="231">
        <v>0</v>
      </c>
      <c r="BE46" s="231">
        <v>0</v>
      </c>
      <c r="BF46" s="231">
        <v>0</v>
      </c>
      <c r="BG46" s="231">
        <v>0</v>
      </c>
      <c r="BH46" s="231">
        <v>0</v>
      </c>
      <c r="BI46" s="231">
        <v>0</v>
      </c>
      <c r="BJ46" s="231">
        <v>0</v>
      </c>
      <c r="BK46" s="231">
        <v>0</v>
      </c>
      <c r="BL46" s="231">
        <v>0</v>
      </c>
    </row>
    <row r="47" spans="1:64" ht="17.25" thickBot="1" x14ac:dyDescent="0.35">
      <c r="A47" s="226"/>
      <c r="B47" s="227"/>
      <c r="C47" s="223"/>
      <c r="D47" s="228">
        <v>0</v>
      </c>
      <c r="E47" s="228">
        <v>0</v>
      </c>
      <c r="F47" s="228">
        <v>0</v>
      </c>
      <c r="G47" s="228">
        <v>0</v>
      </c>
      <c r="H47" s="228">
        <v>0</v>
      </c>
      <c r="I47" s="228">
        <v>0</v>
      </c>
      <c r="J47" s="228">
        <v>0</v>
      </c>
      <c r="K47" s="228">
        <v>0</v>
      </c>
      <c r="L47" s="228">
        <v>0</v>
      </c>
      <c r="M47" s="228">
        <v>0</v>
      </c>
      <c r="N47" s="228">
        <v>0</v>
      </c>
      <c r="O47" s="228">
        <v>0</v>
      </c>
      <c r="P47" s="228">
        <v>0</v>
      </c>
      <c r="Q47" s="228">
        <v>0</v>
      </c>
      <c r="R47" s="228">
        <v>0</v>
      </c>
      <c r="S47" s="228">
        <v>0</v>
      </c>
      <c r="T47" s="228">
        <v>0</v>
      </c>
      <c r="U47" s="228">
        <v>0</v>
      </c>
      <c r="V47" s="228">
        <v>0</v>
      </c>
      <c r="W47" s="228">
        <v>0</v>
      </c>
      <c r="X47" s="228">
        <v>0</v>
      </c>
      <c r="Y47" s="228">
        <v>0</v>
      </c>
      <c r="Z47" s="228">
        <v>0</v>
      </c>
      <c r="AA47" s="228">
        <v>0</v>
      </c>
      <c r="AB47" s="228">
        <v>0</v>
      </c>
      <c r="AC47" s="228">
        <v>0</v>
      </c>
      <c r="AD47" s="228">
        <v>0</v>
      </c>
      <c r="AE47" s="228">
        <v>0</v>
      </c>
      <c r="AF47" s="228">
        <v>0</v>
      </c>
      <c r="AG47" s="228">
        <v>0</v>
      </c>
      <c r="AH47" s="228">
        <v>0</v>
      </c>
      <c r="AI47" s="228">
        <v>33386.964756900001</v>
      </c>
      <c r="AJ47" s="228">
        <v>33386.964756900001</v>
      </c>
      <c r="AK47" s="228">
        <v>0</v>
      </c>
      <c r="AL47" s="228">
        <v>0</v>
      </c>
      <c r="AM47" s="228">
        <v>0</v>
      </c>
      <c r="AN47" s="228">
        <v>0</v>
      </c>
      <c r="AO47" s="228">
        <v>0</v>
      </c>
      <c r="AP47" s="228">
        <v>0</v>
      </c>
      <c r="AQ47" s="228">
        <v>0</v>
      </c>
      <c r="AR47" s="228">
        <v>0</v>
      </c>
      <c r="AS47" s="228">
        <v>0</v>
      </c>
      <c r="AT47" s="228">
        <v>0</v>
      </c>
      <c r="AU47" s="228">
        <v>0</v>
      </c>
      <c r="AV47" s="228">
        <v>0</v>
      </c>
      <c r="AW47" s="228">
        <v>0</v>
      </c>
      <c r="AX47" s="228">
        <v>0</v>
      </c>
      <c r="AY47" s="228">
        <v>0</v>
      </c>
      <c r="AZ47" s="228">
        <v>0</v>
      </c>
      <c r="BA47" s="228">
        <v>0</v>
      </c>
      <c r="BB47" s="228">
        <v>0</v>
      </c>
      <c r="BC47" s="228">
        <v>0</v>
      </c>
      <c r="BD47" s="228">
        <v>0</v>
      </c>
      <c r="BE47" s="228">
        <v>0</v>
      </c>
      <c r="BF47" s="228">
        <v>0</v>
      </c>
      <c r="BG47" s="228">
        <v>0</v>
      </c>
      <c r="BH47" s="228">
        <v>0</v>
      </c>
      <c r="BI47" s="228">
        <v>0</v>
      </c>
      <c r="BJ47" s="228">
        <v>0</v>
      </c>
      <c r="BK47" s="228">
        <v>0</v>
      </c>
      <c r="BL47" s="228">
        <v>0</v>
      </c>
    </row>
    <row r="48" spans="1:64" ht="16.5" x14ac:dyDescent="0.3">
      <c r="A48" s="221">
        <v>17</v>
      </c>
      <c r="B48" s="222" t="s">
        <v>1246</v>
      </c>
      <c r="C48" s="223">
        <v>93508.728898439993</v>
      </c>
      <c r="D48" s="231">
        <v>0</v>
      </c>
      <c r="E48" s="231">
        <v>0</v>
      </c>
      <c r="F48" s="231">
        <v>0</v>
      </c>
      <c r="G48" s="231">
        <v>0</v>
      </c>
      <c r="H48" s="231">
        <v>0</v>
      </c>
      <c r="I48" s="231">
        <v>0</v>
      </c>
      <c r="J48" s="231">
        <v>0</v>
      </c>
      <c r="K48" s="231">
        <v>0</v>
      </c>
      <c r="L48" s="231">
        <v>0</v>
      </c>
      <c r="M48" s="231">
        <v>0</v>
      </c>
      <c r="N48" s="231">
        <v>0</v>
      </c>
      <c r="O48" s="231">
        <v>0</v>
      </c>
      <c r="P48" s="231">
        <v>0</v>
      </c>
      <c r="Q48" s="231">
        <v>0</v>
      </c>
      <c r="R48" s="231">
        <v>0</v>
      </c>
      <c r="S48" s="231">
        <v>0</v>
      </c>
      <c r="T48" s="231">
        <v>0</v>
      </c>
      <c r="U48" s="231">
        <v>0</v>
      </c>
      <c r="V48" s="231">
        <v>0</v>
      </c>
      <c r="W48" s="231">
        <v>0</v>
      </c>
      <c r="X48" s="231">
        <v>0</v>
      </c>
      <c r="Y48" s="231">
        <v>0</v>
      </c>
      <c r="Z48" s="231">
        <v>0</v>
      </c>
      <c r="AA48" s="231">
        <v>0</v>
      </c>
      <c r="AB48" s="231">
        <v>0</v>
      </c>
      <c r="AC48" s="231">
        <v>0</v>
      </c>
      <c r="AD48" s="231">
        <v>0</v>
      </c>
      <c r="AE48" s="231">
        <v>0</v>
      </c>
      <c r="AF48" s="231">
        <v>0</v>
      </c>
      <c r="AG48" s="231">
        <v>0</v>
      </c>
      <c r="AH48" s="231">
        <v>0</v>
      </c>
      <c r="AI48" s="231">
        <v>0</v>
      </c>
      <c r="AJ48" s="231">
        <v>0</v>
      </c>
      <c r="AK48" s="231">
        <v>0</v>
      </c>
      <c r="AL48" s="231">
        <v>0</v>
      </c>
      <c r="AM48" s="231">
        <v>0</v>
      </c>
      <c r="AN48" s="231">
        <v>0</v>
      </c>
      <c r="AO48" s="231">
        <v>0</v>
      </c>
      <c r="AP48" s="231">
        <v>0</v>
      </c>
      <c r="AQ48" s="231">
        <v>0</v>
      </c>
      <c r="AR48" s="231">
        <v>0.2</v>
      </c>
      <c r="AS48" s="231">
        <v>0.2</v>
      </c>
      <c r="AT48" s="231">
        <v>0.2</v>
      </c>
      <c r="AU48" s="231">
        <v>0.2</v>
      </c>
      <c r="AV48" s="231">
        <v>0.2</v>
      </c>
      <c r="AW48" s="231">
        <v>0</v>
      </c>
      <c r="AX48" s="231">
        <v>0</v>
      </c>
      <c r="AY48" s="231">
        <v>0</v>
      </c>
      <c r="AZ48" s="231">
        <v>0</v>
      </c>
      <c r="BA48" s="231">
        <v>0</v>
      </c>
      <c r="BB48" s="231">
        <v>0</v>
      </c>
      <c r="BC48" s="231">
        <v>0</v>
      </c>
      <c r="BD48" s="231">
        <v>0</v>
      </c>
      <c r="BE48" s="231">
        <v>0</v>
      </c>
      <c r="BF48" s="231">
        <v>0</v>
      </c>
      <c r="BG48" s="231">
        <v>0</v>
      </c>
      <c r="BH48" s="231">
        <v>0</v>
      </c>
      <c r="BI48" s="231">
        <v>0</v>
      </c>
      <c r="BJ48" s="231">
        <v>0</v>
      </c>
      <c r="BK48" s="231">
        <v>0</v>
      </c>
      <c r="BL48" s="231">
        <v>0</v>
      </c>
    </row>
    <row r="49" spans="1:64" ht="17.25" thickBot="1" x14ac:dyDescent="0.35">
      <c r="A49" s="226"/>
      <c r="B49" s="227"/>
      <c r="C49" s="232"/>
      <c r="D49" s="228">
        <v>0</v>
      </c>
      <c r="E49" s="228">
        <v>0</v>
      </c>
      <c r="F49" s="228">
        <v>0</v>
      </c>
      <c r="G49" s="228">
        <v>0</v>
      </c>
      <c r="H49" s="228">
        <v>0</v>
      </c>
      <c r="I49" s="228">
        <v>0</v>
      </c>
      <c r="J49" s="228">
        <v>0</v>
      </c>
      <c r="K49" s="228">
        <v>0</v>
      </c>
      <c r="L49" s="228">
        <v>0</v>
      </c>
      <c r="M49" s="228">
        <v>0</v>
      </c>
      <c r="N49" s="228">
        <v>0</v>
      </c>
      <c r="O49" s="228">
        <v>0</v>
      </c>
      <c r="P49" s="228">
        <v>0</v>
      </c>
      <c r="Q49" s="228">
        <v>0</v>
      </c>
      <c r="R49" s="228">
        <v>0</v>
      </c>
      <c r="S49" s="228">
        <v>0</v>
      </c>
      <c r="T49" s="228">
        <v>0</v>
      </c>
      <c r="U49" s="228">
        <v>0</v>
      </c>
      <c r="V49" s="228">
        <v>0</v>
      </c>
      <c r="W49" s="228">
        <v>0</v>
      </c>
      <c r="X49" s="228">
        <v>0</v>
      </c>
      <c r="Y49" s="228">
        <v>0</v>
      </c>
      <c r="Z49" s="228">
        <v>0</v>
      </c>
      <c r="AA49" s="228">
        <v>0</v>
      </c>
      <c r="AB49" s="228">
        <v>0</v>
      </c>
      <c r="AC49" s="228">
        <v>0</v>
      </c>
      <c r="AD49" s="228">
        <v>0</v>
      </c>
      <c r="AE49" s="228">
        <v>0</v>
      </c>
      <c r="AF49" s="228">
        <v>0</v>
      </c>
      <c r="AG49" s="228">
        <v>0</v>
      </c>
      <c r="AH49" s="228">
        <v>0</v>
      </c>
      <c r="AI49" s="228">
        <v>0</v>
      </c>
      <c r="AJ49" s="228">
        <v>0</v>
      </c>
      <c r="AK49" s="228">
        <v>0</v>
      </c>
      <c r="AL49" s="228">
        <v>0</v>
      </c>
      <c r="AM49" s="228">
        <v>0</v>
      </c>
      <c r="AN49" s="228">
        <v>0</v>
      </c>
      <c r="AO49" s="228">
        <v>0</v>
      </c>
      <c r="AP49" s="228">
        <v>0</v>
      </c>
      <c r="AQ49" s="228">
        <v>0</v>
      </c>
      <c r="AR49" s="228">
        <v>18701.745779688001</v>
      </c>
      <c r="AS49" s="228">
        <v>18701.745779688001</v>
      </c>
      <c r="AT49" s="228">
        <v>18701.745779688001</v>
      </c>
      <c r="AU49" s="228">
        <v>18701.745779688001</v>
      </c>
      <c r="AV49" s="228">
        <v>18701.745779688001</v>
      </c>
      <c r="AW49" s="228">
        <v>0</v>
      </c>
      <c r="AX49" s="228">
        <v>0</v>
      </c>
      <c r="AY49" s="228">
        <v>0</v>
      </c>
      <c r="AZ49" s="228">
        <v>0</v>
      </c>
      <c r="BA49" s="228">
        <v>0</v>
      </c>
      <c r="BB49" s="228">
        <v>0</v>
      </c>
      <c r="BC49" s="228">
        <v>0</v>
      </c>
      <c r="BD49" s="228">
        <v>0</v>
      </c>
      <c r="BE49" s="228">
        <v>0</v>
      </c>
      <c r="BF49" s="228">
        <v>0</v>
      </c>
      <c r="BG49" s="228">
        <v>0</v>
      </c>
      <c r="BH49" s="228">
        <v>0</v>
      </c>
      <c r="BI49" s="228">
        <v>0</v>
      </c>
      <c r="BJ49" s="228">
        <v>0</v>
      </c>
      <c r="BK49" s="228">
        <v>0</v>
      </c>
      <c r="BL49" s="228">
        <v>0</v>
      </c>
    </row>
    <row r="50" spans="1:64" ht="16.5" x14ac:dyDescent="0.3">
      <c r="A50" s="221">
        <v>18</v>
      </c>
      <c r="B50" s="222" t="s">
        <v>1287</v>
      </c>
      <c r="C50" s="223">
        <v>173794.46776599999</v>
      </c>
      <c r="D50" s="231">
        <v>0</v>
      </c>
      <c r="E50" s="231">
        <v>0</v>
      </c>
      <c r="F50" s="231">
        <v>0</v>
      </c>
      <c r="G50" s="231">
        <v>0</v>
      </c>
      <c r="H50" s="231">
        <v>0</v>
      </c>
      <c r="I50" s="231">
        <v>0</v>
      </c>
      <c r="J50" s="231">
        <v>0</v>
      </c>
      <c r="K50" s="231">
        <v>0</v>
      </c>
      <c r="L50" s="231">
        <v>0</v>
      </c>
      <c r="M50" s="231">
        <v>0</v>
      </c>
      <c r="N50" s="231">
        <v>0</v>
      </c>
      <c r="O50" s="231">
        <v>0</v>
      </c>
      <c r="P50" s="231">
        <v>0</v>
      </c>
      <c r="Q50" s="231">
        <v>0</v>
      </c>
      <c r="R50" s="231">
        <v>0</v>
      </c>
      <c r="S50" s="231">
        <v>0</v>
      </c>
      <c r="T50" s="231">
        <v>0</v>
      </c>
      <c r="U50" s="231">
        <v>0</v>
      </c>
      <c r="V50" s="231">
        <v>0</v>
      </c>
      <c r="W50" s="231">
        <v>0</v>
      </c>
      <c r="X50" s="231">
        <v>0</v>
      </c>
      <c r="Y50" s="231">
        <v>0</v>
      </c>
      <c r="Z50" s="231">
        <v>0</v>
      </c>
      <c r="AA50" s="231">
        <v>0</v>
      </c>
      <c r="AB50" s="231">
        <v>0</v>
      </c>
      <c r="AC50" s="231">
        <v>0</v>
      </c>
      <c r="AD50" s="231">
        <v>0</v>
      </c>
      <c r="AE50" s="231">
        <v>0</v>
      </c>
      <c r="AF50" s="231">
        <v>0</v>
      </c>
      <c r="AG50" s="231">
        <v>0</v>
      </c>
      <c r="AH50" s="231">
        <v>0</v>
      </c>
      <c r="AI50" s="231">
        <v>0</v>
      </c>
      <c r="AJ50" s="231">
        <v>0</v>
      </c>
      <c r="AK50" s="231">
        <v>0</v>
      </c>
      <c r="AL50" s="231">
        <v>0</v>
      </c>
      <c r="AM50" s="231">
        <v>0</v>
      </c>
      <c r="AN50" s="231">
        <v>0</v>
      </c>
      <c r="AO50" s="231">
        <v>0</v>
      </c>
      <c r="AP50" s="231">
        <v>0</v>
      </c>
      <c r="AQ50" s="231">
        <v>0</v>
      </c>
      <c r="AR50" s="231">
        <v>0</v>
      </c>
      <c r="AS50" s="231">
        <v>0</v>
      </c>
      <c r="AT50" s="231">
        <v>0</v>
      </c>
      <c r="AU50" s="231">
        <v>0</v>
      </c>
      <c r="AV50" s="231">
        <v>0</v>
      </c>
      <c r="AW50" s="231">
        <v>0</v>
      </c>
      <c r="AX50" s="231">
        <v>0</v>
      </c>
      <c r="AY50" s="231">
        <v>0</v>
      </c>
      <c r="AZ50" s="231">
        <v>0</v>
      </c>
      <c r="BA50" s="231">
        <v>0</v>
      </c>
      <c r="BB50" s="231">
        <v>0.1</v>
      </c>
      <c r="BC50" s="231">
        <v>0.1</v>
      </c>
      <c r="BD50" s="231">
        <v>0.1</v>
      </c>
      <c r="BE50" s="231">
        <v>0.1</v>
      </c>
      <c r="BF50" s="231">
        <v>0.1</v>
      </c>
      <c r="BG50" s="231">
        <v>0.1</v>
      </c>
      <c r="BH50" s="231">
        <v>0</v>
      </c>
      <c r="BI50" s="231">
        <v>0.1</v>
      </c>
      <c r="BJ50" s="231">
        <v>0.1</v>
      </c>
      <c r="BK50" s="231">
        <v>0.1</v>
      </c>
      <c r="BL50" s="231">
        <v>0.1</v>
      </c>
    </row>
    <row r="51" spans="1:64" ht="17.25" thickBot="1" x14ac:dyDescent="0.35">
      <c r="A51" s="226"/>
      <c r="B51" s="227"/>
      <c r="C51" s="232"/>
      <c r="D51" s="228">
        <v>0</v>
      </c>
      <c r="E51" s="228">
        <v>0</v>
      </c>
      <c r="F51" s="228">
        <v>0</v>
      </c>
      <c r="G51" s="228">
        <v>0</v>
      </c>
      <c r="H51" s="228">
        <v>0</v>
      </c>
      <c r="I51" s="228">
        <v>0</v>
      </c>
      <c r="J51" s="228">
        <v>0</v>
      </c>
      <c r="K51" s="228">
        <v>0</v>
      </c>
      <c r="L51" s="228">
        <v>0</v>
      </c>
      <c r="M51" s="228">
        <v>0</v>
      </c>
      <c r="N51" s="228">
        <v>0</v>
      </c>
      <c r="O51" s="228">
        <v>0</v>
      </c>
      <c r="P51" s="228">
        <v>0</v>
      </c>
      <c r="Q51" s="228">
        <v>0</v>
      </c>
      <c r="R51" s="228">
        <v>0</v>
      </c>
      <c r="S51" s="228">
        <v>0</v>
      </c>
      <c r="T51" s="228">
        <v>0</v>
      </c>
      <c r="U51" s="228">
        <v>0</v>
      </c>
      <c r="V51" s="228">
        <v>0</v>
      </c>
      <c r="W51" s="228">
        <v>0</v>
      </c>
      <c r="X51" s="228">
        <v>0</v>
      </c>
      <c r="Y51" s="228">
        <v>0</v>
      </c>
      <c r="Z51" s="228">
        <v>0</v>
      </c>
      <c r="AA51" s="228">
        <v>0</v>
      </c>
      <c r="AB51" s="228">
        <v>0</v>
      </c>
      <c r="AC51" s="228">
        <v>0</v>
      </c>
      <c r="AD51" s="228">
        <v>0</v>
      </c>
      <c r="AE51" s="228">
        <v>0</v>
      </c>
      <c r="AF51" s="228">
        <v>0</v>
      </c>
      <c r="AG51" s="228">
        <v>0</v>
      </c>
      <c r="AH51" s="228">
        <v>0</v>
      </c>
      <c r="AI51" s="228">
        <v>0</v>
      </c>
      <c r="AJ51" s="228">
        <v>0</v>
      </c>
      <c r="AK51" s="228">
        <v>0</v>
      </c>
      <c r="AL51" s="228">
        <v>0</v>
      </c>
      <c r="AM51" s="228">
        <v>0</v>
      </c>
      <c r="AN51" s="228">
        <v>0</v>
      </c>
      <c r="AO51" s="228">
        <v>0</v>
      </c>
      <c r="AP51" s="228">
        <v>0</v>
      </c>
      <c r="AQ51" s="228">
        <v>0</v>
      </c>
      <c r="AR51" s="228">
        <v>0</v>
      </c>
      <c r="AS51" s="228">
        <v>0</v>
      </c>
      <c r="AT51" s="228">
        <v>0</v>
      </c>
      <c r="AU51" s="228">
        <v>0</v>
      </c>
      <c r="AV51" s="228">
        <v>0</v>
      </c>
      <c r="AW51" s="228">
        <v>0</v>
      </c>
      <c r="AX51" s="228">
        <v>0</v>
      </c>
      <c r="AY51" s="228">
        <v>0</v>
      </c>
      <c r="AZ51" s="228">
        <v>0</v>
      </c>
      <c r="BA51" s="228">
        <v>0</v>
      </c>
      <c r="BB51" s="228">
        <v>17379.446776599998</v>
      </c>
      <c r="BC51" s="228">
        <v>17379.446776599998</v>
      </c>
      <c r="BD51" s="228">
        <v>17379.446776599998</v>
      </c>
      <c r="BE51" s="228">
        <v>17379.446776599998</v>
      </c>
      <c r="BF51" s="228">
        <v>17379.446776599998</v>
      </c>
      <c r="BG51" s="228">
        <v>17379.446776599998</v>
      </c>
      <c r="BH51" s="228">
        <v>0</v>
      </c>
      <c r="BI51" s="228">
        <v>17379.446776599998</v>
      </c>
      <c r="BJ51" s="228">
        <v>17379.446776599998</v>
      </c>
      <c r="BK51" s="228">
        <v>17379.446776599998</v>
      </c>
      <c r="BL51" s="228">
        <v>17379.446776599998</v>
      </c>
    </row>
    <row r="52" spans="1:64" ht="16.5" x14ac:dyDescent="0.3">
      <c r="A52" s="221">
        <v>19</v>
      </c>
      <c r="B52" s="222" t="s">
        <v>1319</v>
      </c>
      <c r="C52" s="223">
        <v>16500</v>
      </c>
      <c r="D52" s="231">
        <v>0</v>
      </c>
      <c r="E52" s="231">
        <v>1</v>
      </c>
      <c r="F52" s="231">
        <v>0</v>
      </c>
      <c r="G52" s="231">
        <v>0</v>
      </c>
      <c r="H52" s="231">
        <v>0</v>
      </c>
      <c r="I52" s="231">
        <v>0</v>
      </c>
      <c r="J52" s="231">
        <v>0</v>
      </c>
      <c r="K52" s="231">
        <v>0</v>
      </c>
      <c r="L52" s="231">
        <v>0</v>
      </c>
      <c r="M52" s="231">
        <v>0</v>
      </c>
      <c r="N52" s="231">
        <v>0</v>
      </c>
      <c r="O52" s="231">
        <v>0</v>
      </c>
      <c r="P52" s="231">
        <v>0</v>
      </c>
      <c r="Q52" s="231">
        <v>0</v>
      </c>
      <c r="R52" s="231">
        <v>0</v>
      </c>
      <c r="S52" s="231">
        <v>0</v>
      </c>
      <c r="T52" s="231">
        <v>0</v>
      </c>
      <c r="U52" s="231">
        <v>0</v>
      </c>
      <c r="V52" s="231">
        <v>0</v>
      </c>
      <c r="W52" s="231">
        <v>0</v>
      </c>
      <c r="X52" s="231">
        <v>0</v>
      </c>
      <c r="Y52" s="231">
        <v>0</v>
      </c>
      <c r="Z52" s="231">
        <v>0</v>
      </c>
      <c r="AA52" s="231">
        <v>0</v>
      </c>
      <c r="AB52" s="231">
        <v>0</v>
      </c>
      <c r="AC52" s="231">
        <v>0</v>
      </c>
      <c r="AD52" s="231">
        <v>0</v>
      </c>
      <c r="AE52" s="231">
        <v>0</v>
      </c>
      <c r="AF52" s="231">
        <v>0</v>
      </c>
      <c r="AG52" s="231">
        <v>0</v>
      </c>
      <c r="AH52" s="231">
        <v>0</v>
      </c>
      <c r="AI52" s="231">
        <v>0</v>
      </c>
      <c r="AJ52" s="231">
        <v>0</v>
      </c>
      <c r="AK52" s="231">
        <v>0</v>
      </c>
      <c r="AL52" s="231">
        <v>0</v>
      </c>
      <c r="AM52" s="231">
        <v>0</v>
      </c>
      <c r="AN52" s="231">
        <v>0</v>
      </c>
      <c r="AO52" s="231">
        <v>0</v>
      </c>
      <c r="AP52" s="231">
        <v>0</v>
      </c>
      <c r="AQ52" s="231">
        <v>0</v>
      </c>
      <c r="AR52" s="231">
        <v>0</v>
      </c>
      <c r="AS52" s="231">
        <v>0</v>
      </c>
      <c r="AT52" s="231">
        <v>0</v>
      </c>
      <c r="AU52" s="231">
        <v>0</v>
      </c>
      <c r="AV52" s="231">
        <v>0</v>
      </c>
      <c r="AW52" s="231">
        <v>0</v>
      </c>
      <c r="AX52" s="231">
        <v>0</v>
      </c>
      <c r="AY52" s="231">
        <v>0</v>
      </c>
      <c r="AZ52" s="231">
        <v>0</v>
      </c>
      <c r="BA52" s="231">
        <v>0</v>
      </c>
      <c r="BB52" s="231">
        <v>0</v>
      </c>
      <c r="BC52" s="231">
        <v>0</v>
      </c>
      <c r="BD52" s="231">
        <v>0</v>
      </c>
      <c r="BE52" s="231">
        <v>0</v>
      </c>
      <c r="BF52" s="231">
        <v>0</v>
      </c>
      <c r="BG52" s="231">
        <v>0</v>
      </c>
      <c r="BH52" s="231">
        <v>0</v>
      </c>
      <c r="BI52" s="231">
        <v>0</v>
      </c>
      <c r="BJ52" s="231">
        <v>0</v>
      </c>
      <c r="BK52" s="231">
        <v>0</v>
      </c>
      <c r="BL52" s="231">
        <v>0</v>
      </c>
    </row>
    <row r="53" spans="1:64" ht="17.25" thickBot="1" x14ac:dyDescent="0.35">
      <c r="A53" s="226"/>
      <c r="B53" s="227"/>
      <c r="C53" s="232"/>
      <c r="D53" s="228">
        <v>0</v>
      </c>
      <c r="E53" s="228">
        <v>16500</v>
      </c>
      <c r="F53" s="228">
        <v>0</v>
      </c>
      <c r="G53" s="228">
        <v>0</v>
      </c>
      <c r="H53" s="228">
        <v>0</v>
      </c>
      <c r="I53" s="228">
        <v>0</v>
      </c>
      <c r="J53" s="228">
        <v>0</v>
      </c>
      <c r="K53" s="228">
        <v>0</v>
      </c>
      <c r="L53" s="228">
        <v>0</v>
      </c>
      <c r="M53" s="228">
        <v>0</v>
      </c>
      <c r="N53" s="228">
        <v>0</v>
      </c>
      <c r="O53" s="228">
        <v>0</v>
      </c>
      <c r="P53" s="228">
        <v>0</v>
      </c>
      <c r="Q53" s="228">
        <v>0</v>
      </c>
      <c r="R53" s="228">
        <v>0</v>
      </c>
      <c r="S53" s="228">
        <v>0</v>
      </c>
      <c r="T53" s="228">
        <v>0</v>
      </c>
      <c r="U53" s="228">
        <v>0</v>
      </c>
      <c r="V53" s="228">
        <v>0</v>
      </c>
      <c r="W53" s="228">
        <v>0</v>
      </c>
      <c r="X53" s="228">
        <v>0</v>
      </c>
      <c r="Y53" s="228">
        <v>0</v>
      </c>
      <c r="Z53" s="228">
        <v>0</v>
      </c>
      <c r="AA53" s="228">
        <v>0</v>
      </c>
      <c r="AB53" s="228">
        <v>0</v>
      </c>
      <c r="AC53" s="228">
        <v>0</v>
      </c>
      <c r="AD53" s="228">
        <v>0</v>
      </c>
      <c r="AE53" s="228">
        <v>0</v>
      </c>
      <c r="AF53" s="228">
        <v>0</v>
      </c>
      <c r="AG53" s="228">
        <v>0</v>
      </c>
      <c r="AH53" s="228">
        <v>0</v>
      </c>
      <c r="AI53" s="228">
        <v>0</v>
      </c>
      <c r="AJ53" s="228">
        <v>0</v>
      </c>
      <c r="AK53" s="228">
        <v>0</v>
      </c>
      <c r="AL53" s="228">
        <v>0</v>
      </c>
      <c r="AM53" s="228">
        <v>0</v>
      </c>
      <c r="AN53" s="228">
        <v>0</v>
      </c>
      <c r="AO53" s="228">
        <v>0</v>
      </c>
      <c r="AP53" s="228">
        <v>0</v>
      </c>
      <c r="AQ53" s="228">
        <v>0</v>
      </c>
      <c r="AR53" s="228">
        <v>0</v>
      </c>
      <c r="AS53" s="228">
        <v>0</v>
      </c>
      <c r="AT53" s="228">
        <v>0</v>
      </c>
      <c r="AU53" s="228">
        <v>0</v>
      </c>
      <c r="AV53" s="228">
        <v>0</v>
      </c>
      <c r="AW53" s="228">
        <v>0</v>
      </c>
      <c r="AX53" s="228">
        <v>0</v>
      </c>
      <c r="AY53" s="228">
        <v>0</v>
      </c>
      <c r="AZ53" s="228">
        <v>0</v>
      </c>
      <c r="BA53" s="228">
        <v>0</v>
      </c>
      <c r="BB53" s="228">
        <v>0</v>
      </c>
      <c r="BC53" s="228">
        <v>0</v>
      </c>
      <c r="BD53" s="228">
        <v>0</v>
      </c>
      <c r="BE53" s="228">
        <v>0</v>
      </c>
      <c r="BF53" s="228">
        <v>0</v>
      </c>
      <c r="BG53" s="228">
        <v>0</v>
      </c>
      <c r="BH53" s="228">
        <v>0</v>
      </c>
      <c r="BI53" s="228">
        <v>0</v>
      </c>
      <c r="BJ53" s="228">
        <v>0</v>
      </c>
      <c r="BK53" s="228">
        <v>0</v>
      </c>
      <c r="BL53" s="228">
        <v>0</v>
      </c>
    </row>
    <row r="54" spans="1:64" ht="17.25" thickBot="1" x14ac:dyDescent="0.35">
      <c r="A54" s="233" t="s">
        <v>1367</v>
      </c>
      <c r="B54" s="234"/>
      <c r="C54" s="235"/>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row>
    <row r="55" spans="1:64" ht="18.75" thickBot="1" x14ac:dyDescent="0.3">
      <c r="A55" s="236" t="s">
        <v>1368</v>
      </c>
      <c r="B55" s="237"/>
      <c r="C55" s="238">
        <v>2761683.8090197234</v>
      </c>
      <c r="D55" s="239"/>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0"/>
      <c r="BD55" s="240"/>
      <c r="BE55" s="240"/>
      <c r="BF55" s="240"/>
      <c r="BG55" s="240"/>
      <c r="BH55" s="240"/>
      <c r="BI55" s="240"/>
      <c r="BJ55" s="240"/>
      <c r="BK55" s="240"/>
      <c r="BL55" s="240"/>
    </row>
    <row r="56" spans="1:64" ht="16.5" x14ac:dyDescent="0.3">
      <c r="A56" s="241" t="s">
        <v>1369</v>
      </c>
      <c r="B56" s="242"/>
      <c r="C56" s="243"/>
      <c r="D56" s="244">
        <v>0</v>
      </c>
      <c r="E56" s="244">
        <v>83631.079762481197</v>
      </c>
      <c r="F56" s="244">
        <v>57252.244419926414</v>
      </c>
      <c r="G56" s="244">
        <v>50257.761967057602</v>
      </c>
      <c r="H56" s="244">
        <v>54372.497210231413</v>
      </c>
      <c r="I56" s="244">
        <v>56125.898928861498</v>
      </c>
      <c r="J56" s="244">
        <v>56186.944288035302</v>
      </c>
      <c r="K56" s="244">
        <v>56125.898928861498</v>
      </c>
      <c r="L56" s="244">
        <v>56186.944288035302</v>
      </c>
      <c r="M56" s="244">
        <v>56125.898928861498</v>
      </c>
      <c r="N56" s="244">
        <v>56186.944288035302</v>
      </c>
      <c r="O56" s="244">
        <v>56125.898928861498</v>
      </c>
      <c r="P56" s="244">
        <v>56186.944288035302</v>
      </c>
      <c r="Q56" s="244">
        <v>56125.898928861498</v>
      </c>
      <c r="R56" s="244">
        <v>56186.944288035302</v>
      </c>
      <c r="S56" s="244">
        <v>56125.898928861498</v>
      </c>
      <c r="T56" s="244">
        <v>56186.944288035302</v>
      </c>
      <c r="U56" s="244">
        <v>56125.898928861498</v>
      </c>
      <c r="V56" s="244">
        <v>56186.944288035302</v>
      </c>
      <c r="W56" s="244">
        <v>56125.898928861498</v>
      </c>
      <c r="X56" s="244">
        <v>56186.944288035302</v>
      </c>
      <c r="Y56" s="244">
        <v>56125.898928861498</v>
      </c>
      <c r="Z56" s="244">
        <v>56186.944288035302</v>
      </c>
      <c r="AA56" s="244">
        <v>54100.093036861501</v>
      </c>
      <c r="AB56" s="244">
        <v>54161.138396035305</v>
      </c>
      <c r="AC56" s="244">
        <v>89451.031282967175</v>
      </c>
      <c r="AD56" s="244">
        <v>89512.076642140979</v>
      </c>
      <c r="AE56" s="244">
        <v>61184.604609180489</v>
      </c>
      <c r="AF56" s="244">
        <v>57993.341688354296</v>
      </c>
      <c r="AG56" s="244">
        <v>34339.413148280488</v>
      </c>
      <c r="AH56" s="244">
        <v>34400.458507454292</v>
      </c>
      <c r="AI56" s="244">
        <v>42402.44845958049</v>
      </c>
      <c r="AJ56" s="244">
        <v>42463.493818754301</v>
      </c>
      <c r="AK56" s="244">
        <v>47702.404369520496</v>
      </c>
      <c r="AL56" s="244">
        <v>47763.449728694308</v>
      </c>
      <c r="AM56" s="244">
        <v>47702.404369520496</v>
      </c>
      <c r="AN56" s="244">
        <v>47702.404369520496</v>
      </c>
      <c r="AO56" s="244">
        <v>47763.449728694308</v>
      </c>
      <c r="AP56" s="244">
        <v>47702.404369520496</v>
      </c>
      <c r="AQ56" s="244">
        <v>34867.809506414298</v>
      </c>
      <c r="AR56" s="244">
        <v>27717.229482368493</v>
      </c>
      <c r="AS56" s="244">
        <v>27717.229482368493</v>
      </c>
      <c r="AT56" s="244">
        <v>27717.229482368493</v>
      </c>
      <c r="AU56" s="244">
        <v>27717.229482368493</v>
      </c>
      <c r="AV56" s="244">
        <v>27717.229482368493</v>
      </c>
      <c r="AW56" s="244">
        <v>30869.722286903132</v>
      </c>
      <c r="AX56" s="244">
        <v>30869.722286903132</v>
      </c>
      <c r="AY56" s="244">
        <v>49929.530802654299</v>
      </c>
      <c r="AZ56" s="244">
        <v>30869.722286903132</v>
      </c>
      <c r="BA56" s="244">
        <v>30869.722286903132</v>
      </c>
      <c r="BB56" s="244">
        <v>26394.930479280491</v>
      </c>
      <c r="BC56" s="244">
        <v>26394.930479280491</v>
      </c>
      <c r="BD56" s="244">
        <v>26455.975838454295</v>
      </c>
      <c r="BE56" s="244">
        <v>26394.930479280491</v>
      </c>
      <c r="BF56" s="244">
        <v>26394.930479280491</v>
      </c>
      <c r="BG56" s="244">
        <v>26394.930479280491</v>
      </c>
      <c r="BH56" s="244">
        <v>46526.474264680488</v>
      </c>
      <c r="BI56" s="244">
        <v>26455.975838454295</v>
      </c>
      <c r="BJ56" s="244">
        <v>26394.930479280491</v>
      </c>
      <c r="BK56" s="244">
        <v>26394.930479280491</v>
      </c>
      <c r="BL56" s="244">
        <v>27944.70401779945</v>
      </c>
    </row>
    <row r="57" spans="1:64" ht="16.5" x14ac:dyDescent="0.3">
      <c r="A57" s="241" t="s">
        <v>1370</v>
      </c>
      <c r="B57" s="242"/>
      <c r="C57" s="245"/>
      <c r="D57" s="246">
        <v>0</v>
      </c>
      <c r="E57" s="247">
        <v>3.0282641151510591E-2</v>
      </c>
      <c r="F57" s="247">
        <v>2.0730919387997732E-2</v>
      </c>
      <c r="G57" s="247">
        <v>1.8198231746485456E-2</v>
      </c>
      <c r="H57" s="247">
        <v>1.9688168874600915E-2</v>
      </c>
      <c r="I57" s="247">
        <v>2.0323072013368443E-2</v>
      </c>
      <c r="J57" s="247">
        <v>2.0345176411770034E-2</v>
      </c>
      <c r="K57" s="247">
        <v>2.0323072013368443E-2</v>
      </c>
      <c r="L57" s="247">
        <v>2.0345176411770034E-2</v>
      </c>
      <c r="M57" s="247">
        <v>2.0323072013368443E-2</v>
      </c>
      <c r="N57" s="247">
        <v>2.0345176411770034E-2</v>
      </c>
      <c r="O57" s="247">
        <v>2.0323072013368443E-2</v>
      </c>
      <c r="P57" s="247">
        <v>2.0345176411770034E-2</v>
      </c>
      <c r="Q57" s="247">
        <v>2.0323072013368443E-2</v>
      </c>
      <c r="R57" s="247">
        <v>2.0345176411770034E-2</v>
      </c>
      <c r="S57" s="247">
        <v>2.0323072013368443E-2</v>
      </c>
      <c r="T57" s="247">
        <v>2.0345176411770034E-2</v>
      </c>
      <c r="U57" s="247">
        <v>2.0323072013368443E-2</v>
      </c>
      <c r="V57" s="247">
        <v>2.0345176411770034E-2</v>
      </c>
      <c r="W57" s="247">
        <v>2.0323072013368443E-2</v>
      </c>
      <c r="X57" s="247">
        <v>2.0345176411770034E-2</v>
      </c>
      <c r="Y57" s="247">
        <v>2.0323072013368443E-2</v>
      </c>
      <c r="Z57" s="247">
        <v>2.0345176411770034E-2</v>
      </c>
      <c r="AA57" s="247">
        <v>1.9589531886369228E-2</v>
      </c>
      <c r="AB57" s="247">
        <v>1.9611636284770823E-2</v>
      </c>
      <c r="AC57" s="247">
        <v>3.2390033569671531E-2</v>
      </c>
      <c r="AD57" s="247">
        <v>3.2412137968073122E-2</v>
      </c>
      <c r="AE57" s="247">
        <v>2.2154818885981861E-2</v>
      </c>
      <c r="AF57" s="247">
        <v>2.0999269177357196E-2</v>
      </c>
      <c r="AG57" s="247">
        <v>1.2434230535779356E-2</v>
      </c>
      <c r="AH57" s="247">
        <v>1.2456334934180951E-2</v>
      </c>
      <c r="AI57" s="247">
        <v>1.5353838959077468E-2</v>
      </c>
      <c r="AJ57" s="247">
        <v>1.5375943357479065E-2</v>
      </c>
      <c r="AK57" s="247">
        <v>1.7272942041273276E-2</v>
      </c>
      <c r="AL57" s="247">
        <v>1.7295046439674871E-2</v>
      </c>
      <c r="AM57" s="247">
        <v>1.7272942041273276E-2</v>
      </c>
      <c r="AN57" s="247">
        <v>1.7272942041273276E-2</v>
      </c>
      <c r="AO57" s="247">
        <v>1.7295046439674871E-2</v>
      </c>
      <c r="AP57" s="247">
        <v>1.7272942041273276E-2</v>
      </c>
      <c r="AQ57" s="247">
        <v>1.2625561765085207E-2</v>
      </c>
      <c r="AR57" s="247">
        <v>1.003635151563817E-2</v>
      </c>
      <c r="AS57" s="247">
        <v>1.003635151563817E-2</v>
      </c>
      <c r="AT57" s="247">
        <v>1.003635151563817E-2</v>
      </c>
      <c r="AU57" s="247">
        <v>1.003635151563817E-2</v>
      </c>
      <c r="AV57" s="247">
        <v>1.003635151563817E-2</v>
      </c>
      <c r="AW57" s="247">
        <v>1.1177862645275285E-2</v>
      </c>
      <c r="AX57" s="247">
        <v>1.1177862645275285E-2</v>
      </c>
      <c r="AY57" s="247">
        <v>1.8079379920171633E-2</v>
      </c>
      <c r="AZ57" s="247">
        <v>1.1177862645275285E-2</v>
      </c>
      <c r="BA57" s="247">
        <v>1.1177862645275285E-2</v>
      </c>
      <c r="BB57" s="247">
        <v>9.5575497792593188E-3</v>
      </c>
      <c r="BC57" s="247">
        <v>9.5575497792593188E-3</v>
      </c>
      <c r="BD57" s="247">
        <v>9.579654177660912E-3</v>
      </c>
      <c r="BE57" s="247">
        <v>9.5575497792593188E-3</v>
      </c>
      <c r="BF57" s="247">
        <v>9.5575497792593188E-3</v>
      </c>
      <c r="BG57" s="247">
        <v>9.5575497792593188E-3</v>
      </c>
      <c r="BH57" s="247">
        <v>1.6847140180466694E-2</v>
      </c>
      <c r="BI57" s="247">
        <v>9.579654177660912E-3</v>
      </c>
      <c r="BJ57" s="247">
        <v>9.5575497792593188E-3</v>
      </c>
      <c r="BK57" s="247">
        <v>9.5575497792593188E-3</v>
      </c>
      <c r="BL57" s="247">
        <v>1.0118719574822939E-2</v>
      </c>
    </row>
    <row r="58" spans="1:64" ht="16.5" x14ac:dyDescent="0.3">
      <c r="A58" s="241" t="s">
        <v>1371</v>
      </c>
      <c r="B58" s="242"/>
      <c r="C58" s="245"/>
      <c r="D58" s="248">
        <v>0</v>
      </c>
      <c r="E58" s="249">
        <v>83631.079762481197</v>
      </c>
      <c r="F58" s="249">
        <v>140883.32418240761</v>
      </c>
      <c r="G58" s="249">
        <v>191141.08614946521</v>
      </c>
      <c r="H58" s="249">
        <v>245513.58335969661</v>
      </c>
      <c r="I58" s="249">
        <v>301639.48228855809</v>
      </c>
      <c r="J58" s="249">
        <v>357826.42657659343</v>
      </c>
      <c r="K58" s="249">
        <v>413952.32550545491</v>
      </c>
      <c r="L58" s="249">
        <v>470139.26979349018</v>
      </c>
      <c r="M58" s="249">
        <v>526265.16872235166</v>
      </c>
      <c r="N58" s="249">
        <v>582452.11301038694</v>
      </c>
      <c r="O58" s="249">
        <v>638578.01193924842</v>
      </c>
      <c r="P58" s="249">
        <v>694764.95622728369</v>
      </c>
      <c r="Q58" s="249">
        <v>750890.85515614517</v>
      </c>
      <c r="R58" s="249">
        <v>807077.79944418045</v>
      </c>
      <c r="S58" s="249">
        <v>863203.69837304193</v>
      </c>
      <c r="T58" s="249">
        <v>919390.6426610772</v>
      </c>
      <c r="U58" s="249">
        <v>975516.54158993869</v>
      </c>
      <c r="V58" s="249">
        <v>1031703.485877974</v>
      </c>
      <c r="W58" s="249">
        <v>1087829.3848068356</v>
      </c>
      <c r="X58" s="249">
        <v>1144016.3290948709</v>
      </c>
      <c r="Y58" s="249">
        <v>1200142.2280237325</v>
      </c>
      <c r="Z58" s="249">
        <v>1256329.1723117679</v>
      </c>
      <c r="AA58" s="249">
        <v>1310429.2653486293</v>
      </c>
      <c r="AB58" s="249">
        <v>1364590.4037446647</v>
      </c>
      <c r="AC58" s="249">
        <v>1454041.4350276319</v>
      </c>
      <c r="AD58" s="249">
        <v>1543553.5116697729</v>
      </c>
      <c r="AE58" s="249">
        <v>1604738.1162789534</v>
      </c>
      <c r="AF58" s="249">
        <v>1662731.4579673077</v>
      </c>
      <c r="AG58" s="249">
        <v>1697070.8711155881</v>
      </c>
      <c r="AH58" s="249">
        <v>1731471.3296230424</v>
      </c>
      <c r="AI58" s="249">
        <v>1773873.7780826229</v>
      </c>
      <c r="AJ58" s="249">
        <v>1816337.2719013772</v>
      </c>
      <c r="AK58" s="249">
        <v>1864039.6762708977</v>
      </c>
      <c r="AL58" s="249">
        <v>1911803.125999592</v>
      </c>
      <c r="AM58" s="249">
        <v>1959505.5303691125</v>
      </c>
      <c r="AN58" s="249">
        <v>2007207.934738633</v>
      </c>
      <c r="AO58" s="249">
        <v>2054971.3844673273</v>
      </c>
      <c r="AP58" s="249">
        <v>2102673.788836848</v>
      </c>
      <c r="AQ58" s="249">
        <v>2137541.5983432624</v>
      </c>
      <c r="AR58" s="249">
        <v>2165258.827825631</v>
      </c>
      <c r="AS58" s="249">
        <v>2192976.0573079996</v>
      </c>
      <c r="AT58" s="249">
        <v>2220693.2867903681</v>
      </c>
      <c r="AU58" s="249">
        <v>2248410.5162727367</v>
      </c>
      <c r="AV58" s="249">
        <v>2276127.7457551053</v>
      </c>
      <c r="AW58" s="249">
        <v>2306997.4680420086</v>
      </c>
      <c r="AX58" s="249">
        <v>2337867.1903289119</v>
      </c>
      <c r="AY58" s="249">
        <v>2387796.721131566</v>
      </c>
      <c r="AZ58" s="249">
        <v>2418666.4434184693</v>
      </c>
      <c r="BA58" s="249">
        <v>2449536.1657053726</v>
      </c>
      <c r="BB58" s="249">
        <v>2475931.0961846532</v>
      </c>
      <c r="BC58" s="249">
        <v>2502326.0266639339</v>
      </c>
      <c r="BD58" s="249">
        <v>2528782.0025023883</v>
      </c>
      <c r="BE58" s="249">
        <v>2555176.932981669</v>
      </c>
      <c r="BF58" s="249">
        <v>2581571.8634609496</v>
      </c>
      <c r="BG58" s="249">
        <v>2607966.7939402303</v>
      </c>
      <c r="BH58" s="249">
        <v>2654493.2682049107</v>
      </c>
      <c r="BI58" s="249">
        <v>2680949.2440433651</v>
      </c>
      <c r="BJ58" s="249">
        <v>2707344.1745226458</v>
      </c>
      <c r="BK58" s="249">
        <v>2733739.1050019264</v>
      </c>
      <c r="BL58" s="249">
        <v>2761683.8090197258</v>
      </c>
    </row>
    <row r="59" spans="1:64" ht="17.25" thickBot="1" x14ac:dyDescent="0.35">
      <c r="A59" s="250" t="s">
        <v>1372</v>
      </c>
      <c r="B59" s="251"/>
      <c r="C59" s="252"/>
      <c r="D59" s="253">
        <v>0</v>
      </c>
      <c r="E59" s="254">
        <v>3.0282641151510591E-2</v>
      </c>
      <c r="F59" s="254">
        <v>5.1013560539508326E-2</v>
      </c>
      <c r="G59" s="254">
        <v>6.9211792285993778E-2</v>
      </c>
      <c r="H59" s="254">
        <v>8.889996116059469E-2</v>
      </c>
      <c r="I59" s="254">
        <v>0.10922303317396313</v>
      </c>
      <c r="J59" s="254">
        <v>0.12956820958573317</v>
      </c>
      <c r="K59" s="254">
        <v>0.14989128159910162</v>
      </c>
      <c r="L59" s="254">
        <v>0.17023645801087164</v>
      </c>
      <c r="M59" s="254">
        <v>0.19055953002424009</v>
      </c>
      <c r="N59" s="254">
        <v>0.21090470643601011</v>
      </c>
      <c r="O59" s="254">
        <v>0.23122777844937856</v>
      </c>
      <c r="P59" s="254">
        <v>0.25157295486114861</v>
      </c>
      <c r="Q59" s="254">
        <v>0.27189602687451708</v>
      </c>
      <c r="R59" s="254">
        <v>0.29224120328628711</v>
      </c>
      <c r="S59" s="254">
        <v>0.31256427529965558</v>
      </c>
      <c r="T59" s="254">
        <v>0.33290945171142561</v>
      </c>
      <c r="U59" s="254">
        <v>0.35323252372479408</v>
      </c>
      <c r="V59" s="254">
        <v>0.37357770013656411</v>
      </c>
      <c r="W59" s="254">
        <v>0.39390077214993258</v>
      </c>
      <c r="X59" s="254">
        <v>0.4142459485617026</v>
      </c>
      <c r="Y59" s="254">
        <v>0.43456902057507107</v>
      </c>
      <c r="Z59" s="254">
        <v>0.4549141969868411</v>
      </c>
      <c r="AA59" s="254">
        <v>0.47450372887321035</v>
      </c>
      <c r="AB59" s="254">
        <v>0.49411536515798116</v>
      </c>
      <c r="AC59" s="254">
        <v>0.52650539872765267</v>
      </c>
      <c r="AD59" s="254">
        <v>0.55891753669572575</v>
      </c>
      <c r="AE59" s="254">
        <v>0.58107235558170756</v>
      </c>
      <c r="AF59" s="254">
        <v>0.60207162475906473</v>
      </c>
      <c r="AG59" s="254">
        <v>0.61450585529484414</v>
      </c>
      <c r="AH59" s="254">
        <v>0.62696219022902511</v>
      </c>
      <c r="AI59" s="254">
        <v>0.6423160291881026</v>
      </c>
      <c r="AJ59" s="254">
        <v>0.65769197254558165</v>
      </c>
      <c r="AK59" s="254">
        <v>0.67496491458685492</v>
      </c>
      <c r="AL59" s="254">
        <v>0.69225996102652976</v>
      </c>
      <c r="AM59" s="254">
        <v>0.70953290306780303</v>
      </c>
      <c r="AN59" s="254">
        <v>0.72680584510907631</v>
      </c>
      <c r="AO59" s="254">
        <v>0.74410089154875114</v>
      </c>
      <c r="AP59" s="254">
        <v>0.76137383359002442</v>
      </c>
      <c r="AQ59" s="254">
        <v>0.77399939535510964</v>
      </c>
      <c r="AR59" s="254">
        <v>0.78403574687074784</v>
      </c>
      <c r="AS59" s="254">
        <v>0.79407209838638604</v>
      </c>
      <c r="AT59" s="254">
        <v>0.80410844990202424</v>
      </c>
      <c r="AU59" s="254">
        <v>0.81414480141766243</v>
      </c>
      <c r="AV59" s="254">
        <v>0.82418115293330063</v>
      </c>
      <c r="AW59" s="254">
        <v>0.83535901557857595</v>
      </c>
      <c r="AX59" s="254">
        <v>0.84653687822385126</v>
      </c>
      <c r="AY59" s="254">
        <v>0.86461625814402288</v>
      </c>
      <c r="AZ59" s="254">
        <v>0.87579412078929819</v>
      </c>
      <c r="BA59" s="254">
        <v>0.88697198343457351</v>
      </c>
      <c r="BB59" s="254">
        <v>0.89652953321383277</v>
      </c>
      <c r="BC59" s="254">
        <v>0.90608708299309204</v>
      </c>
      <c r="BD59" s="254">
        <v>0.91566673717075298</v>
      </c>
      <c r="BE59" s="254">
        <v>0.92522428695001224</v>
      </c>
      <c r="BF59" s="254">
        <v>0.93478183672927151</v>
      </c>
      <c r="BG59" s="254">
        <v>0.94433938650853078</v>
      </c>
      <c r="BH59" s="254">
        <v>0.96118652668899751</v>
      </c>
      <c r="BI59" s="254">
        <v>0.97076618086665845</v>
      </c>
      <c r="BJ59" s="254">
        <v>0.98032373064591771</v>
      </c>
      <c r="BK59" s="254">
        <v>0.98988128042517698</v>
      </c>
      <c r="BL59" s="254">
        <v>0.99999999999999989</v>
      </c>
    </row>
  </sheetData>
  <mergeCells count="6">
    <mergeCell ref="B9:D9"/>
    <mergeCell ref="A55:B55"/>
    <mergeCell ref="A56:B56"/>
    <mergeCell ref="A57:B57"/>
    <mergeCell ref="A58:B58"/>
    <mergeCell ref="A59:B59"/>
  </mergeCells>
  <conditionalFormatting sqref="D42:I42 D40:I40 D38:I38 D36:I36 D34:I34 D32:I32 D30:I30 D28:I28 D26:I26 D24:I24 D22:I22 D20:I20 D18:I18 D12:I12 D44:I44 D46:I46 D16:I16 D48:I48 D14:I14 D50:I50">
    <cfRule type="cellIs" dxfId="111" priority="112" operator="greaterThan">
      <formula>0</formula>
    </cfRule>
  </conditionalFormatting>
  <conditionalFormatting sqref="D52:I52">
    <cfRule type="cellIs" dxfId="110" priority="111" operator="greaterThan">
      <formula>0</formula>
    </cfRule>
  </conditionalFormatting>
  <conditionalFormatting sqref="J42 J40 J38 J36 J34 J32 J30 J28 J26 J24 J22 J20 J18 J12 J44 J46 J16 J48 J14 J50">
    <cfRule type="cellIs" dxfId="109" priority="110" operator="greaterThan">
      <formula>0</formula>
    </cfRule>
  </conditionalFormatting>
  <conditionalFormatting sqref="J52">
    <cfRule type="cellIs" dxfId="108" priority="109" operator="greaterThan">
      <formula>0</formula>
    </cfRule>
  </conditionalFormatting>
  <conditionalFormatting sqref="K42 K40 K38 K36 K34 K32 K30 K28 K26 K24 K22 K20 K18 K12 K44 K46 K16 K48 K14 K50">
    <cfRule type="cellIs" dxfId="107" priority="108" operator="greaterThan">
      <formula>0</formula>
    </cfRule>
  </conditionalFormatting>
  <conditionalFormatting sqref="K52">
    <cfRule type="cellIs" dxfId="106" priority="107" operator="greaterThan">
      <formula>0</formula>
    </cfRule>
  </conditionalFormatting>
  <conditionalFormatting sqref="L42 L40 L38 L36 L34 L32 L30 L28 L26 L24 L22 L20 L18 L12 L44 L46 L16 L48 L14 L50">
    <cfRule type="cellIs" dxfId="105" priority="106" operator="greaterThan">
      <formula>0</formula>
    </cfRule>
  </conditionalFormatting>
  <conditionalFormatting sqref="L52">
    <cfRule type="cellIs" dxfId="104" priority="105" operator="greaterThan">
      <formula>0</formula>
    </cfRule>
  </conditionalFormatting>
  <conditionalFormatting sqref="M42 M40 M38 M36 M34 M32 M30 M28 M26 M24 M22 M20 M18 M12 M44 M46 M16 M48 M14 M50">
    <cfRule type="cellIs" dxfId="103" priority="104" operator="greaterThan">
      <formula>0</formula>
    </cfRule>
  </conditionalFormatting>
  <conditionalFormatting sqref="M52">
    <cfRule type="cellIs" dxfId="102" priority="103" operator="greaterThan">
      <formula>0</formula>
    </cfRule>
  </conditionalFormatting>
  <conditionalFormatting sqref="N42 N40 N38 N36 N34 N32 N30 N28 N26 N24 N22 N20 N18 N12 N44 N46 N16 N48 N14 N50">
    <cfRule type="cellIs" dxfId="101" priority="102" operator="greaterThan">
      <formula>0</formula>
    </cfRule>
  </conditionalFormatting>
  <conditionalFormatting sqref="N52">
    <cfRule type="cellIs" dxfId="100" priority="101" operator="greaterThan">
      <formula>0</formula>
    </cfRule>
  </conditionalFormatting>
  <conditionalFormatting sqref="O42 O40 O38 O36 O34 O32 O30 O28 O26 O24 O22 O20 O18 O12 O44 O46 O16 O48 O14 O50">
    <cfRule type="cellIs" dxfId="99" priority="100" operator="greaterThan">
      <formula>0</formula>
    </cfRule>
  </conditionalFormatting>
  <conditionalFormatting sqref="O52">
    <cfRule type="cellIs" dxfId="98" priority="99" operator="greaterThan">
      <formula>0</formula>
    </cfRule>
  </conditionalFormatting>
  <conditionalFormatting sqref="P42 P40 P38 P36 P34 P32 P30 P28 P26 P24 P22 P20 P18 P12 P44 P46 P16 P48 P14 P50">
    <cfRule type="cellIs" dxfId="97" priority="98" operator="greaterThan">
      <formula>0</formula>
    </cfRule>
  </conditionalFormatting>
  <conditionalFormatting sqref="P52">
    <cfRule type="cellIs" dxfId="96" priority="97" operator="greaterThan">
      <formula>0</formula>
    </cfRule>
  </conditionalFormatting>
  <conditionalFormatting sqref="Q42 Q40 Q38 Q36 Q34 Q32 Q30 Q28 Q26 Q24 Q22 Q20 Q18 Q12 Q44 Q46 Q16 Q48 Q14 Q50">
    <cfRule type="cellIs" dxfId="95" priority="96" operator="greaterThan">
      <formula>0</formula>
    </cfRule>
  </conditionalFormatting>
  <conditionalFormatting sqref="Q52">
    <cfRule type="cellIs" dxfId="94" priority="95" operator="greaterThan">
      <formula>0</formula>
    </cfRule>
  </conditionalFormatting>
  <conditionalFormatting sqref="R42 R40 R38 R36 R34 R32 R30 R28 R26 R24 R22 R20 R18 R12 R44 R46 R16 R48 R14 R50">
    <cfRule type="cellIs" dxfId="93" priority="94" operator="greaterThan">
      <formula>0</formula>
    </cfRule>
  </conditionalFormatting>
  <conditionalFormatting sqref="R52">
    <cfRule type="cellIs" dxfId="92" priority="93" operator="greaterThan">
      <formula>0</formula>
    </cfRule>
  </conditionalFormatting>
  <conditionalFormatting sqref="S42 S40 S38 S36 S34 S32 S30 S28 S26 S24 S22 S20 S18 S12 S44 S46 S16 S48 S14 S50">
    <cfRule type="cellIs" dxfId="91" priority="92" operator="greaterThan">
      <formula>0</formula>
    </cfRule>
  </conditionalFormatting>
  <conditionalFormatting sqref="S52">
    <cfRule type="cellIs" dxfId="90" priority="91" operator="greaterThan">
      <formula>0</formula>
    </cfRule>
  </conditionalFormatting>
  <conditionalFormatting sqref="T42 T40 T38 T36 T34 T32 T30 T28 T26 T24 T22 T20 T18 T12 T44 T46 T16 T48 T14 T50">
    <cfRule type="cellIs" dxfId="89" priority="90" operator="greaterThan">
      <formula>0</formula>
    </cfRule>
  </conditionalFormatting>
  <conditionalFormatting sqref="T52">
    <cfRule type="cellIs" dxfId="88" priority="89" operator="greaterThan">
      <formula>0</formula>
    </cfRule>
  </conditionalFormatting>
  <conditionalFormatting sqref="U42 U40 U38 U36 U34 U32 U30 U28 U26 U24 U22 U20 U18 U12 U44 U46 U16 U48 U14 U50">
    <cfRule type="cellIs" dxfId="87" priority="88" operator="greaterThan">
      <formula>0</formula>
    </cfRule>
  </conditionalFormatting>
  <conditionalFormatting sqref="U52">
    <cfRule type="cellIs" dxfId="86" priority="87" operator="greaterThan">
      <formula>0</formula>
    </cfRule>
  </conditionalFormatting>
  <conditionalFormatting sqref="V42 V40 V38 V36 V34 V32 V30 V28 V26 V24 V22 V20 V18 V12 V44 V46 V16 V48 V14 V50">
    <cfRule type="cellIs" dxfId="85" priority="86" operator="greaterThan">
      <formula>0</formula>
    </cfRule>
  </conditionalFormatting>
  <conditionalFormatting sqref="V52">
    <cfRule type="cellIs" dxfId="84" priority="85" operator="greaterThan">
      <formula>0</formula>
    </cfRule>
  </conditionalFormatting>
  <conditionalFormatting sqref="W42 W40 W38 W36 W34 W32 W30 W28 W26 W24 W22 W20 W18 W12 W44 W46 W16 W48 W14 W50">
    <cfRule type="cellIs" dxfId="83" priority="84" operator="greaterThan">
      <formula>0</formula>
    </cfRule>
  </conditionalFormatting>
  <conditionalFormatting sqref="W52">
    <cfRule type="cellIs" dxfId="82" priority="83" operator="greaterThan">
      <formula>0</formula>
    </cfRule>
  </conditionalFormatting>
  <conditionalFormatting sqref="X42 X40 X38 X36 X34 X32 X30 X28 X26 X24 X22 X20 X18 X12 X44 X46 X16 X48 X14 X50">
    <cfRule type="cellIs" dxfId="81" priority="82" operator="greaterThan">
      <formula>0</formula>
    </cfRule>
  </conditionalFormatting>
  <conditionalFormatting sqref="X52">
    <cfRule type="cellIs" dxfId="80" priority="81" operator="greaterThan">
      <formula>0</formula>
    </cfRule>
  </conditionalFormatting>
  <conditionalFormatting sqref="Y42 Y40 Y38 Y36 Y34 Y32 Y30 Y28 Y26 Y24 Y22 Y20 Y18 Y12 Y44 Y46 Y16 Y48 Y14 Y50">
    <cfRule type="cellIs" dxfId="79" priority="80" operator="greaterThan">
      <formula>0</formula>
    </cfRule>
  </conditionalFormatting>
  <conditionalFormatting sqref="Y52">
    <cfRule type="cellIs" dxfId="78" priority="79" operator="greaterThan">
      <formula>0</formula>
    </cfRule>
  </conditionalFormatting>
  <conditionalFormatting sqref="Z42 Z40 Z38 Z36 Z34 Z32 Z30 Z28 Z26 Z24 Z22 Z20 Z18 Z12 Z44 Z46 Z16 Z48 Z14 Z50">
    <cfRule type="cellIs" dxfId="77" priority="78" operator="greaterThan">
      <formula>0</formula>
    </cfRule>
  </conditionalFormatting>
  <conditionalFormatting sqref="Z52">
    <cfRule type="cellIs" dxfId="76" priority="77" operator="greaterThan">
      <formula>0</formula>
    </cfRule>
  </conditionalFormatting>
  <conditionalFormatting sqref="AA42 AA40 AA38 AA36 AA34 AA32 AA30 AA28 AA26 AA24 AA22 AA20 AA18 AA12 AA44 AA46 AA16 AA48 AA14 AA50">
    <cfRule type="cellIs" dxfId="75" priority="76" operator="greaterThan">
      <formula>0</formula>
    </cfRule>
  </conditionalFormatting>
  <conditionalFormatting sqref="AA52">
    <cfRule type="cellIs" dxfId="74" priority="75" operator="greaterThan">
      <formula>0</formula>
    </cfRule>
  </conditionalFormatting>
  <conditionalFormatting sqref="AB42 AB40 AB38 AB36 AB34 AB32 AB30 AB28 AB26 AB24 AB22 AB20 AB18 AB12 AB44 AB46 AB16 AB48 AB14 AB50">
    <cfRule type="cellIs" dxfId="73" priority="74" operator="greaterThan">
      <formula>0</formula>
    </cfRule>
  </conditionalFormatting>
  <conditionalFormatting sqref="AB52">
    <cfRule type="cellIs" dxfId="72" priority="73" operator="greaterThan">
      <formula>0</formula>
    </cfRule>
  </conditionalFormatting>
  <conditionalFormatting sqref="AC42 AC40 AC38 AC36 AC34 AC32 AC30 AC28 AC26 AC24 AC22 AC20 AC18 AC12 AC44 AC46 AC16 AC48 AC14 AC50">
    <cfRule type="cellIs" dxfId="71" priority="72" operator="greaterThan">
      <formula>0</formula>
    </cfRule>
  </conditionalFormatting>
  <conditionalFormatting sqref="AC52">
    <cfRule type="cellIs" dxfId="70" priority="71" operator="greaterThan">
      <formula>0</formula>
    </cfRule>
  </conditionalFormatting>
  <conditionalFormatting sqref="AD42 AD40 AD38 AD36 AD34 AD32 AD30 AD28 AD26 AD24 AD22 AD20 AD18 AD12 AD44 AD46 AD16 AD48 AD14 AD50">
    <cfRule type="cellIs" dxfId="69" priority="70" operator="greaterThan">
      <formula>0</formula>
    </cfRule>
  </conditionalFormatting>
  <conditionalFormatting sqref="AD52">
    <cfRule type="cellIs" dxfId="68" priority="69" operator="greaterThan">
      <formula>0</formula>
    </cfRule>
  </conditionalFormatting>
  <conditionalFormatting sqref="AE42 AE40 AE38 AE36 AE34 AE32 AE30 AE28 AE26 AE24 AE22 AE20 AE18 AE12 AE44 AE46 AE16 AE48 AE14 AE50">
    <cfRule type="cellIs" dxfId="67" priority="68" operator="greaterThan">
      <formula>0</formula>
    </cfRule>
  </conditionalFormatting>
  <conditionalFormatting sqref="AE52">
    <cfRule type="cellIs" dxfId="66" priority="67" operator="greaterThan">
      <formula>0</formula>
    </cfRule>
  </conditionalFormatting>
  <conditionalFormatting sqref="AF42 AF40 AF38 AF36 AF34 AF32 AF30 AF28 AF26 AF24 AF22 AF20 AF18 AF12 AF44 AF46 AF16 AF48 AF14 AF50">
    <cfRule type="cellIs" dxfId="65" priority="66" operator="greaterThan">
      <formula>0</formula>
    </cfRule>
  </conditionalFormatting>
  <conditionalFormatting sqref="AF52">
    <cfRule type="cellIs" dxfId="64" priority="65" operator="greaterThan">
      <formula>0</formula>
    </cfRule>
  </conditionalFormatting>
  <conditionalFormatting sqref="AG42 AG40 AG38 AG36 AG34 AG32 AG30 AG28 AG26 AG24 AG22 AG20 AG18 AG12 AG44 AG46 AG16 AG48 AG14 AG50">
    <cfRule type="cellIs" dxfId="63" priority="64" operator="greaterThan">
      <formula>0</formula>
    </cfRule>
  </conditionalFormatting>
  <conditionalFormatting sqref="AG52">
    <cfRule type="cellIs" dxfId="62" priority="63" operator="greaterThan">
      <formula>0</formula>
    </cfRule>
  </conditionalFormatting>
  <conditionalFormatting sqref="AH42 AH40 AH38 AH36 AH34 AH32 AH30 AH28 AH26 AH24 AH22 AH20 AH18 AH12 AH44 AH46 AH16 AH48 AH14 AH50">
    <cfRule type="cellIs" dxfId="61" priority="62" operator="greaterThan">
      <formula>0</formula>
    </cfRule>
  </conditionalFormatting>
  <conditionalFormatting sqref="AH52">
    <cfRule type="cellIs" dxfId="60" priority="61" operator="greaterThan">
      <formula>0</formula>
    </cfRule>
  </conditionalFormatting>
  <conditionalFormatting sqref="AI42 AI40 AI38 AI36 AI34 AI32 AI30 AI28 AI26 AI24 AI22 AI20 AI18 AI12 AI44 AI46 AI16 AI48 AI14 AI50">
    <cfRule type="cellIs" dxfId="59" priority="60" operator="greaterThan">
      <formula>0</formula>
    </cfRule>
  </conditionalFormatting>
  <conditionalFormatting sqref="AI52">
    <cfRule type="cellIs" dxfId="58" priority="59" operator="greaterThan">
      <formula>0</formula>
    </cfRule>
  </conditionalFormatting>
  <conditionalFormatting sqref="AJ42 AJ40 AJ38 AJ36 AJ34 AJ32 AJ30 AJ28 AJ26 AJ24 AJ22 AJ20 AJ18 AJ12 AJ44 AJ46 AJ16 AJ48 AJ14 AJ50">
    <cfRule type="cellIs" dxfId="57" priority="58" operator="greaterThan">
      <formula>0</formula>
    </cfRule>
  </conditionalFormatting>
  <conditionalFormatting sqref="AJ52">
    <cfRule type="cellIs" dxfId="56" priority="57" operator="greaterThan">
      <formula>0</formula>
    </cfRule>
  </conditionalFormatting>
  <conditionalFormatting sqref="AK42 AK40 AK38 AK36 AK34 AK32 AK30 AK28 AK26 AK24 AK22 AK20 AK18 AK12 AK44 AK46 AK16 AK48 AK14 AK50">
    <cfRule type="cellIs" dxfId="55" priority="56" operator="greaterThan">
      <formula>0</formula>
    </cfRule>
  </conditionalFormatting>
  <conditionalFormatting sqref="AK52">
    <cfRule type="cellIs" dxfId="54" priority="55" operator="greaterThan">
      <formula>0</formula>
    </cfRule>
  </conditionalFormatting>
  <conditionalFormatting sqref="AL42 AL40 AL38 AL36 AL34 AL32 AL30 AL28 AL26 AL24 AL22 AL20 AL18 AL12 AL44 AL46 AL16 AL48 AL14 AL50">
    <cfRule type="cellIs" dxfId="53" priority="54" operator="greaterThan">
      <formula>0</formula>
    </cfRule>
  </conditionalFormatting>
  <conditionalFormatting sqref="AL52">
    <cfRule type="cellIs" dxfId="52" priority="53" operator="greaterThan">
      <formula>0</formula>
    </cfRule>
  </conditionalFormatting>
  <conditionalFormatting sqref="AM42 AM40 AM38 AM36 AM34 AM32 AM30 AM28 AM26 AM24 AM22 AM20 AM18 AM12 AM44 AM46 AM16 AM48 AM14 AM50">
    <cfRule type="cellIs" dxfId="51" priority="52" operator="greaterThan">
      <formula>0</formula>
    </cfRule>
  </conditionalFormatting>
  <conditionalFormatting sqref="AM52">
    <cfRule type="cellIs" dxfId="50" priority="51" operator="greaterThan">
      <formula>0</formula>
    </cfRule>
  </conditionalFormatting>
  <conditionalFormatting sqref="AN42 AN40 AN38 AN36 AN34 AN32 AN30 AN28 AN26 AN24 AN22 AN20 AN18 AN12 AN44 AN46 AN16 AN48 AN14 AN50">
    <cfRule type="cellIs" dxfId="49" priority="50" operator="greaterThan">
      <formula>0</formula>
    </cfRule>
  </conditionalFormatting>
  <conditionalFormatting sqref="AN52">
    <cfRule type="cellIs" dxfId="48" priority="49" operator="greaterThan">
      <formula>0</formula>
    </cfRule>
  </conditionalFormatting>
  <conditionalFormatting sqref="AO42 AO40 AO38 AO36 AO34 AO32 AO30 AO28 AO26 AO24 AO22 AO20 AO18 AO12 AO44 AO46 AO16 AO48 AO14 AO50">
    <cfRule type="cellIs" dxfId="47" priority="48" operator="greaterThan">
      <formula>0</formula>
    </cfRule>
  </conditionalFormatting>
  <conditionalFormatting sqref="AO52">
    <cfRule type="cellIs" dxfId="46" priority="47" operator="greaterThan">
      <formula>0</formula>
    </cfRule>
  </conditionalFormatting>
  <conditionalFormatting sqref="AP42 AP40 AP38 AP36 AP34 AP32 AP30 AP28 AP26 AP24 AP22 AP20 AP18 AP12 AP44 AP46 AP16 AP48 AP14 AP50">
    <cfRule type="cellIs" dxfId="45" priority="46" operator="greaterThan">
      <formula>0</formula>
    </cfRule>
  </conditionalFormatting>
  <conditionalFormatting sqref="AP52">
    <cfRule type="cellIs" dxfId="44" priority="45" operator="greaterThan">
      <formula>0</formula>
    </cfRule>
  </conditionalFormatting>
  <conditionalFormatting sqref="AQ42 AQ40 AQ38 AQ36 AQ34 AQ32 AQ30 AQ28 AQ26 AQ24 AQ22 AQ20 AQ18 AQ12 AQ44 AQ46 AQ16 AQ48 AQ14 AQ50">
    <cfRule type="cellIs" dxfId="43" priority="44" operator="greaterThan">
      <formula>0</formula>
    </cfRule>
  </conditionalFormatting>
  <conditionalFormatting sqref="AQ52">
    <cfRule type="cellIs" dxfId="42" priority="43" operator="greaterThan">
      <formula>0</formula>
    </cfRule>
  </conditionalFormatting>
  <conditionalFormatting sqref="AR42 AR40 AR38 AR36 AR34 AR32 AR30 AR28 AR26 AR24 AR22 AR20 AR18 AR12 AR44 AR46 AR16 AR48 AR14 AR50">
    <cfRule type="cellIs" dxfId="41" priority="42" operator="greaterThan">
      <formula>0</formula>
    </cfRule>
  </conditionalFormatting>
  <conditionalFormatting sqref="AR52">
    <cfRule type="cellIs" dxfId="40" priority="41" operator="greaterThan">
      <formula>0</formula>
    </cfRule>
  </conditionalFormatting>
  <conditionalFormatting sqref="AS42 AS40 AS38 AS36 AS34 AS32 AS30 AS28 AS26 AS24 AS22 AS20 AS18 AS12 AS44 AS46 AS16 AS48 AS14 AS50">
    <cfRule type="cellIs" dxfId="39" priority="40" operator="greaterThan">
      <formula>0</formula>
    </cfRule>
  </conditionalFormatting>
  <conditionalFormatting sqref="AS52">
    <cfRule type="cellIs" dxfId="38" priority="39" operator="greaterThan">
      <formula>0</formula>
    </cfRule>
  </conditionalFormatting>
  <conditionalFormatting sqref="AT42 AT40 AT38 AT36 AT34 AT32 AT30 AT28 AT26 AT24 AT22 AT20 AT18 AT12 AT44 AT46 AT16 AT48 AT14 AT50">
    <cfRule type="cellIs" dxfId="37" priority="38" operator="greaterThan">
      <formula>0</formula>
    </cfRule>
  </conditionalFormatting>
  <conditionalFormatting sqref="AT52">
    <cfRule type="cellIs" dxfId="36" priority="37" operator="greaterThan">
      <formula>0</formula>
    </cfRule>
  </conditionalFormatting>
  <conditionalFormatting sqref="AU42 AU40 AU38 AU36 AU34 AU32 AU30 AU28 AU26 AU24 AU22 AU20 AU18 AU12 AU44 AU46 AU16 AU48 AU14 AU50">
    <cfRule type="cellIs" dxfId="35" priority="36" operator="greaterThan">
      <formula>0</formula>
    </cfRule>
  </conditionalFormatting>
  <conditionalFormatting sqref="AU52">
    <cfRule type="cellIs" dxfId="34" priority="35" operator="greaterThan">
      <formula>0</formula>
    </cfRule>
  </conditionalFormatting>
  <conditionalFormatting sqref="AV42 AV40 AV38 AV36 AV34 AV32 AV30 AV28 AV26 AV24 AV22 AV20 AV18 AV12 AV44 AV46 AV16 AV48 AV14 AV50">
    <cfRule type="cellIs" dxfId="33" priority="34" operator="greaterThan">
      <formula>0</formula>
    </cfRule>
  </conditionalFormatting>
  <conditionalFormatting sqref="AV52">
    <cfRule type="cellIs" dxfId="32" priority="33" operator="greaterThan">
      <formula>0</formula>
    </cfRule>
  </conditionalFormatting>
  <conditionalFormatting sqref="AW42 AW40 AW38 AW36 AW34 AW32 AW30 AW28 AW26 AW24 AW22 AW20 AW18 AW12 AW44 AW46 AW16 AW48 AW14 AW50">
    <cfRule type="cellIs" dxfId="31" priority="32" operator="greaterThan">
      <formula>0</formula>
    </cfRule>
  </conditionalFormatting>
  <conditionalFormatting sqref="AW52">
    <cfRule type="cellIs" dxfId="30" priority="31" operator="greaterThan">
      <formula>0</formula>
    </cfRule>
  </conditionalFormatting>
  <conditionalFormatting sqref="AX42 AX40 AX38 AX36 AX34 AX32 AX30 AX28 AX26 AX24 AX22 AX20 AX18 AX12 AX44 AX46 AX16 AX48 AX14 AX50">
    <cfRule type="cellIs" dxfId="29" priority="30" operator="greaterThan">
      <formula>0</formula>
    </cfRule>
  </conditionalFormatting>
  <conditionalFormatting sqref="AX52">
    <cfRule type="cellIs" dxfId="28" priority="29" operator="greaterThan">
      <formula>0</formula>
    </cfRule>
  </conditionalFormatting>
  <conditionalFormatting sqref="AY42 AY40 AY38 AY36 AY34 AY32 AY30 AY28 AY26 AY24 AY22 AY20 AY18 AY12 AY44 AY46 AY16 AY48 AY14 AY50">
    <cfRule type="cellIs" dxfId="27" priority="28" operator="greaterThan">
      <formula>0</formula>
    </cfRule>
  </conditionalFormatting>
  <conditionalFormatting sqref="AY52">
    <cfRule type="cellIs" dxfId="26" priority="27" operator="greaterThan">
      <formula>0</formula>
    </cfRule>
  </conditionalFormatting>
  <conditionalFormatting sqref="AZ42 AZ40 AZ38 AZ36 AZ34 AZ32 AZ30 AZ28 AZ26 AZ24 AZ22 AZ20 AZ18 AZ12 AZ44 AZ46 AZ16 AZ48 AZ14 AZ50">
    <cfRule type="cellIs" dxfId="25" priority="26" operator="greaterThan">
      <formula>0</formula>
    </cfRule>
  </conditionalFormatting>
  <conditionalFormatting sqref="AZ52">
    <cfRule type="cellIs" dxfId="24" priority="25" operator="greaterThan">
      <formula>0</formula>
    </cfRule>
  </conditionalFormatting>
  <conditionalFormatting sqref="BA42 BA40 BA38 BA36 BA34 BA32 BA30 BA28 BA26 BA24 BA22 BA20 BA18 BA12 BA44 BA46 BA16 BA48 BA14 BA50">
    <cfRule type="cellIs" dxfId="23" priority="24" operator="greaterThan">
      <formula>0</formula>
    </cfRule>
  </conditionalFormatting>
  <conditionalFormatting sqref="BA52">
    <cfRule type="cellIs" dxfId="22" priority="23" operator="greaterThan">
      <formula>0</formula>
    </cfRule>
  </conditionalFormatting>
  <conditionalFormatting sqref="BB42 BB40 BB38 BB36 BB34 BB32 BB30 BB28 BB26 BB24 BB22 BB20 BB18 BB12 BB44 BB46 BB16 BB48 BB14 BB50">
    <cfRule type="cellIs" dxfId="21" priority="22" operator="greaterThan">
      <formula>0</formula>
    </cfRule>
  </conditionalFormatting>
  <conditionalFormatting sqref="BB52">
    <cfRule type="cellIs" dxfId="20" priority="21" operator="greaterThan">
      <formula>0</formula>
    </cfRule>
  </conditionalFormatting>
  <conditionalFormatting sqref="BC42 BC40 BC38 BC36 BC34 BC32 BC30 BC28 BC26 BC24 BC22 BC20 BC18 BC12 BC44 BC46 BC16 BC48 BC14 BC50">
    <cfRule type="cellIs" dxfId="19" priority="20" operator="greaterThan">
      <formula>0</formula>
    </cfRule>
  </conditionalFormatting>
  <conditionalFormatting sqref="BC52">
    <cfRule type="cellIs" dxfId="18" priority="19" operator="greaterThan">
      <formula>0</formula>
    </cfRule>
  </conditionalFormatting>
  <conditionalFormatting sqref="BD42 BD40 BD38 BD36 BD34 BD32 BD30 BD28 BD26 BD24 BD22 BD20 BD18 BD12 BD44 BD46 BD16 BD48 BD14 BD50">
    <cfRule type="cellIs" dxfId="17" priority="18" operator="greaterThan">
      <formula>0</formula>
    </cfRule>
  </conditionalFormatting>
  <conditionalFormatting sqref="BD52">
    <cfRule type="cellIs" dxfId="16" priority="17" operator="greaterThan">
      <formula>0</formula>
    </cfRule>
  </conditionalFormatting>
  <conditionalFormatting sqref="BE42 BE40 BE38 BE36 BE34 BE32 BE30 BE28 BE26 BE24 BE22 BE20 BE18 BE12 BE44 BE46 BE16 BE48 BE14 BE50">
    <cfRule type="cellIs" dxfId="15" priority="16" operator="greaterThan">
      <formula>0</formula>
    </cfRule>
  </conditionalFormatting>
  <conditionalFormatting sqref="BE52">
    <cfRule type="cellIs" dxfId="14" priority="15" operator="greaterThan">
      <formula>0</formula>
    </cfRule>
  </conditionalFormatting>
  <conditionalFormatting sqref="BF42 BF40 BF38 BF36 BF34 BF32 BF30 BF28 BF26 BF24 BF22 BF20 BF18 BF12 BF44 BF46 BF16 BF48 BF14 BF50">
    <cfRule type="cellIs" dxfId="13" priority="14" operator="greaterThan">
      <formula>0</formula>
    </cfRule>
  </conditionalFormatting>
  <conditionalFormatting sqref="BF52">
    <cfRule type="cellIs" dxfId="12" priority="13" operator="greaterThan">
      <formula>0</formula>
    </cfRule>
  </conditionalFormatting>
  <conditionalFormatting sqref="BG42 BG40 BG38 BG36 BG34 BG32 BG30 BG28 BG26 BG24 BG22 BG20 BG18 BG12 BG44 BG46 BG16 BG48 BG14 BG50">
    <cfRule type="cellIs" dxfId="11" priority="12" operator="greaterThan">
      <formula>0</formula>
    </cfRule>
  </conditionalFormatting>
  <conditionalFormatting sqref="BG52">
    <cfRule type="cellIs" dxfId="10" priority="11" operator="greaterThan">
      <formula>0</formula>
    </cfRule>
  </conditionalFormatting>
  <conditionalFormatting sqref="BH42 BH40 BH38 BH36 BH34 BH32 BH30 BH28 BH26 BH24 BH22 BH20 BH18 BH12 BH44 BH46 BH16 BH48 BH14 BH50">
    <cfRule type="cellIs" dxfId="9" priority="10" operator="greaterThan">
      <formula>0</formula>
    </cfRule>
  </conditionalFormatting>
  <conditionalFormatting sqref="BH52">
    <cfRule type="cellIs" dxfId="8" priority="9" operator="greaterThan">
      <formula>0</formula>
    </cfRule>
  </conditionalFormatting>
  <conditionalFormatting sqref="BI42 BI40 BI38 BI36 BI34 BI32 BI30 BI28 BI26 BI24 BI22 BI20 BI18 BI12 BI44 BI46 BI16 BI48 BI14 BI50">
    <cfRule type="cellIs" dxfId="7" priority="8" operator="greaterThan">
      <formula>0</formula>
    </cfRule>
  </conditionalFormatting>
  <conditionalFormatting sqref="BI52">
    <cfRule type="cellIs" dxfId="6" priority="7" operator="greaterThan">
      <formula>0</formula>
    </cfRule>
  </conditionalFormatting>
  <conditionalFormatting sqref="BJ42 BJ40 BJ38 BJ36 BJ34 BJ32 BJ30 BJ28 BJ26 BJ24 BJ22 BJ20 BJ18 BJ12 BJ44 BJ46 BJ16 BJ48 BJ14 BJ50">
    <cfRule type="cellIs" dxfId="5" priority="6" operator="greaterThan">
      <formula>0</formula>
    </cfRule>
  </conditionalFormatting>
  <conditionalFormatting sqref="BJ52">
    <cfRule type="cellIs" dxfId="4" priority="5" operator="greaterThan">
      <formula>0</formula>
    </cfRule>
  </conditionalFormatting>
  <conditionalFormatting sqref="BK42 BK40 BK38 BK36 BK34 BK32 BK30 BK28 BK26 BK24 BK22 BK20 BK18 BK12 BK44 BK46 BK16 BK48 BK14 BK50">
    <cfRule type="cellIs" dxfId="3" priority="4" operator="greaterThan">
      <formula>0</formula>
    </cfRule>
  </conditionalFormatting>
  <conditionalFormatting sqref="BK52">
    <cfRule type="cellIs" dxfId="2" priority="3" operator="greaterThan">
      <formula>0</formula>
    </cfRule>
  </conditionalFormatting>
  <conditionalFormatting sqref="BL42 BL40 BL38 BL36 BL34 BL32 BL30 BL28 BL26 BL24 BL22 BL20 BL18 BL12 BL44 BL46 BL16 BL48 BL14 BL50">
    <cfRule type="cellIs" dxfId="1" priority="2" operator="greaterThan">
      <formula>0</formula>
    </cfRule>
  </conditionalFormatting>
  <conditionalFormatting sqref="BL52">
    <cfRule type="cellIs" dxfId="0" priority="1" operator="greaterThan">
      <formula>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Planilha1</vt:lpstr>
      <vt:lpstr>Planilha2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Vinícius Andrade</dc:creator>
  <cp:lastModifiedBy>Vinícius Andrade</cp:lastModifiedBy>
  <dcterms:created xsi:type="dcterms:W3CDTF">2022-12-06T14:44:56Z</dcterms:created>
  <dcterms:modified xsi:type="dcterms:W3CDTF">2022-12-06T14:56:42Z</dcterms:modified>
</cp:coreProperties>
</file>